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&amp;1INSAE\1DSS\IHPC\PRIX HEBDOMADAIRE   AS\PRIX HEBDO DES REGIONS ET\2020\OCTOBRE\SEMAINE 1\"/>
    </mc:Choice>
  </mc:AlternateContent>
  <bookViews>
    <workbookView xWindow="0" yWindow="0" windowWidth="20400" windowHeight="9045" tabRatio="753" firstSheet="1" activeTab="1"/>
  </bookViews>
  <sheets>
    <sheet name="Semaine Précédente" sheetId="13" r:id="rId1"/>
    <sheet name="Semaine en cours" sheetId="1" r:id="rId2"/>
    <sheet name="MARCHE DANTOKPA" sheetId="5" r:id="rId3"/>
    <sheet name="MARCHE OUANDO" sheetId="6" r:id="rId4"/>
    <sheet name="MARCHE ARZEKE" sheetId="7" r:id="rId5"/>
    <sheet name="MARCHE ST KOUAGOU" sheetId="11" r:id="rId6"/>
    <sheet name="MARCHE BOHICON" sheetId="9" r:id="rId7"/>
    <sheet name="MARCHE LOKOSSA" sheetId="12" r:id="rId8"/>
  </sheets>
  <definedNames>
    <definedName name="_xlnm._FilterDatabase" localSheetId="1" hidden="1">'Semaine en cours'!$B$1:$B$66</definedName>
    <definedName name="_xlnm._FilterDatabase" localSheetId="0" hidden="1">'Semaine Précédente'!$B$1:$B$66</definedName>
    <definedName name="_GoBack" localSheetId="1">'Semaine en cours'!$G$5</definedName>
    <definedName name="_GoBack" localSheetId="0">'Semaine Précédente'!$G$5</definedName>
    <definedName name="_xlnm.Print_Titles" localSheetId="1">'Semaine en cours'!$4:$5</definedName>
    <definedName name="_xlnm.Print_Titles" localSheetId="0">'Semaine Précédente'!$4:$5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1" i="12" l="1"/>
  <c r="E31" i="12"/>
  <c r="G30" i="12"/>
  <c r="E30" i="12"/>
  <c r="G26" i="12"/>
  <c r="E26" i="12"/>
  <c r="G22" i="12"/>
  <c r="E22" i="12"/>
  <c r="G21" i="12"/>
  <c r="E21" i="12"/>
  <c r="G19" i="12"/>
  <c r="E19" i="12"/>
  <c r="G18" i="12"/>
  <c r="E18" i="12"/>
  <c r="G13" i="12"/>
  <c r="E13" i="12"/>
  <c r="G12" i="12"/>
  <c r="E12" i="12"/>
  <c r="G11" i="12"/>
  <c r="E11" i="12"/>
  <c r="G10" i="12"/>
  <c r="E10" i="12"/>
  <c r="G9" i="12"/>
  <c r="G8" i="12"/>
  <c r="E8" i="12"/>
  <c r="G4" i="12"/>
  <c r="E4" i="12"/>
  <c r="G31" i="5"/>
  <c r="E31" i="5"/>
  <c r="G30" i="5"/>
  <c r="E30" i="5"/>
  <c r="G29" i="5"/>
  <c r="E29" i="5"/>
  <c r="G28" i="5"/>
  <c r="E28" i="5"/>
  <c r="G27" i="5"/>
  <c r="E27" i="5"/>
  <c r="G26" i="5"/>
  <c r="E26" i="5"/>
  <c r="G25" i="5"/>
  <c r="E25" i="5"/>
  <c r="G24" i="5"/>
  <c r="E24" i="5"/>
  <c r="G23" i="5"/>
  <c r="E23" i="5"/>
  <c r="G22" i="5"/>
  <c r="E22" i="5"/>
  <c r="G21" i="5"/>
  <c r="E21" i="5"/>
  <c r="G20" i="5"/>
  <c r="E20" i="5"/>
  <c r="G19" i="5"/>
  <c r="E19" i="5"/>
  <c r="G18" i="5"/>
  <c r="E18" i="5"/>
  <c r="G17" i="5"/>
  <c r="E17" i="5"/>
  <c r="G16" i="5"/>
  <c r="E16" i="5"/>
  <c r="G15" i="5"/>
  <c r="E15" i="5"/>
  <c r="G14" i="5"/>
  <c r="E14" i="5"/>
  <c r="G13" i="5"/>
  <c r="E13" i="5"/>
  <c r="G12" i="5"/>
  <c r="E12" i="5"/>
  <c r="G11" i="5"/>
  <c r="E11" i="5"/>
  <c r="H10" i="5"/>
  <c r="G10" i="5"/>
  <c r="F10" i="5"/>
  <c r="E10" i="5"/>
  <c r="H9" i="5"/>
  <c r="G9" i="5"/>
  <c r="F9" i="5"/>
  <c r="E9" i="5"/>
  <c r="H8" i="5"/>
  <c r="G8" i="5"/>
  <c r="F8" i="5"/>
  <c r="E8" i="5"/>
  <c r="H7" i="5"/>
  <c r="G7" i="5"/>
  <c r="F7" i="5"/>
  <c r="E7" i="5"/>
  <c r="H6" i="5"/>
  <c r="G6" i="5"/>
  <c r="F6" i="5"/>
  <c r="E6" i="5"/>
  <c r="H5" i="5"/>
  <c r="G5" i="5"/>
  <c r="F5" i="5"/>
  <c r="E5" i="5"/>
  <c r="H4" i="5"/>
  <c r="G4" i="5"/>
  <c r="F4" i="5"/>
  <c r="E4" i="5"/>
  <c r="H3" i="5"/>
  <c r="G3" i="5"/>
  <c r="F3" i="5"/>
  <c r="E3" i="5"/>
  <c r="G31" i="11"/>
  <c r="E31" i="11"/>
  <c r="G30" i="11"/>
  <c r="E30" i="11"/>
  <c r="G29" i="11"/>
  <c r="E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7" i="11"/>
  <c r="E7" i="11"/>
  <c r="G6" i="11"/>
  <c r="E6" i="11"/>
  <c r="G5" i="11"/>
  <c r="E5" i="11"/>
  <c r="G4" i="11"/>
  <c r="E4" i="11"/>
  <c r="G3" i="11"/>
  <c r="E3" i="11"/>
  <c r="E10" i="7"/>
  <c r="I3" i="11" l="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8" i="7" l="1"/>
  <c r="I8" i="9" l="1"/>
  <c r="I31" i="9"/>
  <c r="I30" i="9"/>
  <c r="I24" i="9"/>
  <c r="I16" i="9"/>
  <c r="I15" i="9"/>
  <c r="I14" i="9"/>
  <c r="I10" i="9"/>
  <c r="I3" i="9"/>
  <c r="I11" i="9"/>
  <c r="I18" i="9"/>
  <c r="I20" i="9"/>
  <c r="I26" i="9"/>
  <c r="I28" i="9"/>
  <c r="I22" i="9"/>
  <c r="I13" i="9"/>
  <c r="I31" i="12"/>
  <c r="I30" i="12"/>
  <c r="I29" i="12"/>
  <c r="I28" i="12"/>
  <c r="I27" i="12"/>
  <c r="I26" i="12"/>
  <c r="I25" i="12"/>
  <c r="I24" i="12"/>
  <c r="I22" i="12"/>
  <c r="I21" i="12"/>
  <c r="I20" i="12"/>
  <c r="I19" i="12"/>
  <c r="I18" i="12"/>
  <c r="I17" i="12"/>
  <c r="I16" i="12"/>
  <c r="I15" i="12"/>
  <c r="I14" i="12"/>
  <c r="I13" i="12"/>
  <c r="I10" i="12"/>
  <c r="I9" i="12"/>
  <c r="I8" i="12"/>
  <c r="I7" i="12"/>
  <c r="I6" i="12"/>
  <c r="I5" i="12"/>
  <c r="I4" i="12"/>
  <c r="I3" i="12"/>
  <c r="I5" i="9" l="1"/>
  <c r="I9" i="9"/>
  <c r="I4" i="9"/>
  <c r="I17" i="9"/>
  <c r="I19" i="9"/>
  <c r="I21" i="9"/>
  <c r="I23" i="9"/>
  <c r="I25" i="9"/>
  <c r="I27" i="9"/>
  <c r="I29" i="9"/>
  <c r="I12" i="9"/>
  <c r="I7" i="9"/>
  <c r="I6" i="9"/>
  <c r="I12" i="12"/>
  <c r="I11" i="12"/>
  <c r="I29" i="5" l="1"/>
  <c r="I28" i="5"/>
  <c r="I27" i="5"/>
  <c r="I24" i="5"/>
  <c r="I21" i="5"/>
  <c r="I19" i="5"/>
  <c r="I17" i="5"/>
  <c r="I16" i="5"/>
  <c r="I15" i="5"/>
  <c r="I11" i="5"/>
  <c r="I10" i="5"/>
  <c r="I7" i="5"/>
  <c r="I6" i="5"/>
  <c r="I4" i="5"/>
  <c r="I3" i="5"/>
  <c r="I22" i="5"/>
  <c r="I18" i="5"/>
  <c r="I12" i="5"/>
  <c r="I8" i="5"/>
  <c r="I14" i="5"/>
  <c r="I26" i="5"/>
  <c r="I30" i="5"/>
  <c r="I20" i="5" l="1"/>
  <c r="I13" i="5"/>
  <c r="I25" i="5"/>
  <c r="I5" i="5"/>
  <c r="I9" i="5"/>
  <c r="I23" i="5"/>
  <c r="I31" i="5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7" i="7"/>
  <c r="I6" i="7"/>
  <c r="I5" i="7"/>
  <c r="I4" i="7"/>
  <c r="I3" i="7"/>
  <c r="H24" i="1" l="1"/>
  <c r="F24" i="1"/>
  <c r="D24" i="1"/>
  <c r="E24" i="1"/>
  <c r="G24" i="1"/>
  <c r="C24" i="1" l="1"/>
  <c r="C50" i="1" l="1"/>
  <c r="C62" i="1" l="1"/>
  <c r="C63" i="1" s="1"/>
  <c r="C60" i="1"/>
  <c r="C61" i="1" s="1"/>
  <c r="C58" i="1"/>
  <c r="C59" i="1" s="1"/>
  <c r="C56" i="1"/>
  <c r="C57" i="1" s="1"/>
  <c r="C54" i="1"/>
  <c r="C55" i="1" s="1"/>
  <c r="C52" i="1"/>
  <c r="C53" i="1" s="1"/>
  <c r="C51" i="1"/>
  <c r="C48" i="1"/>
  <c r="C49" i="1" s="1"/>
  <c r="C46" i="1"/>
  <c r="C47" i="1" s="1"/>
  <c r="C44" i="1"/>
  <c r="C45" i="1" s="1"/>
  <c r="C42" i="1"/>
  <c r="C43" i="1" s="1"/>
  <c r="C40" i="1"/>
  <c r="C41" i="1" s="1"/>
  <c r="C38" i="1"/>
  <c r="C39" i="1" s="1"/>
  <c r="C36" i="1"/>
  <c r="C37" i="1" s="1"/>
  <c r="C34" i="1"/>
  <c r="C35" i="1" s="1"/>
  <c r="C32" i="1"/>
  <c r="C33" i="1" s="1"/>
  <c r="C30" i="1"/>
  <c r="C31" i="1" s="1"/>
  <c r="C28" i="1"/>
  <c r="C29" i="1" s="1"/>
  <c r="C26" i="1"/>
  <c r="C27" i="1" s="1"/>
  <c r="C25" i="1"/>
  <c r="C22" i="1"/>
  <c r="C23" i="1" s="1"/>
  <c r="C8" i="1"/>
  <c r="C9" i="1" s="1"/>
  <c r="E62" i="1"/>
  <c r="E63" i="1" s="1"/>
  <c r="E60" i="1"/>
  <c r="E61" i="1" s="1"/>
  <c r="E58" i="1"/>
  <c r="E59" i="1" s="1"/>
  <c r="E56" i="1"/>
  <c r="E57" i="1" s="1"/>
  <c r="E54" i="1"/>
  <c r="E55" i="1" s="1"/>
  <c r="E52" i="1"/>
  <c r="E53" i="1" s="1"/>
  <c r="E46" i="1"/>
  <c r="E47" i="1" s="1"/>
  <c r="E44" i="1"/>
  <c r="E45" i="1" s="1"/>
  <c r="E42" i="1"/>
  <c r="E43" i="1" s="1"/>
  <c r="E40" i="1"/>
  <c r="E41" i="1" s="1"/>
  <c r="E38" i="1"/>
  <c r="E39" i="1" s="1"/>
  <c r="E36" i="1"/>
  <c r="E37" i="1" s="1"/>
  <c r="E34" i="1"/>
  <c r="E35" i="1" s="1"/>
  <c r="E30" i="1"/>
  <c r="E31" i="1" s="1"/>
  <c r="E28" i="1"/>
  <c r="E29" i="1" s="1"/>
  <c r="E26" i="1"/>
  <c r="E27" i="1" s="1"/>
  <c r="E25" i="1"/>
  <c r="E22" i="1"/>
  <c r="E23" i="1" s="1"/>
  <c r="E20" i="1"/>
  <c r="E21" i="1" s="1"/>
  <c r="E16" i="1"/>
  <c r="E17" i="1" s="1"/>
  <c r="E14" i="1"/>
  <c r="E15" i="1" s="1"/>
  <c r="E12" i="1"/>
  <c r="E13" i="1" s="1"/>
  <c r="E10" i="1"/>
  <c r="E11" i="1" s="1"/>
  <c r="E8" i="1"/>
  <c r="E9" i="1" s="1"/>
  <c r="D8" i="1"/>
  <c r="D9" i="1" s="1"/>
  <c r="D10" i="1"/>
  <c r="D11" i="1" s="1"/>
  <c r="D12" i="1"/>
  <c r="D13" i="1" s="1"/>
  <c r="D14" i="1"/>
  <c r="D15" i="1" s="1"/>
  <c r="D16" i="1"/>
  <c r="D17" i="1" s="1"/>
  <c r="D18" i="1"/>
  <c r="D19" i="1" s="1"/>
  <c r="E18" i="1"/>
  <c r="E19" i="1" s="1"/>
  <c r="D25" i="1"/>
  <c r="D28" i="1"/>
  <c r="D29" i="1" s="1"/>
  <c r="D30" i="1"/>
  <c r="D31" i="1" s="1"/>
  <c r="D32" i="1"/>
  <c r="D33" i="1" s="1"/>
  <c r="E32" i="1"/>
  <c r="E33" i="1" s="1"/>
  <c r="D34" i="1"/>
  <c r="D35" i="1" s="1"/>
  <c r="D36" i="1"/>
  <c r="D37" i="1" s="1"/>
  <c r="D38" i="1"/>
  <c r="D39" i="1" s="1"/>
  <c r="D40" i="1"/>
  <c r="D41" i="1" s="1"/>
  <c r="D42" i="1"/>
  <c r="D43" i="1" s="1"/>
  <c r="H42" i="1"/>
  <c r="H43" i="1" s="1"/>
  <c r="D44" i="1"/>
  <c r="D45" i="1" s="1"/>
  <c r="H44" i="1"/>
  <c r="H45" i="1" s="1"/>
  <c r="D46" i="1"/>
  <c r="D47" i="1" s="1"/>
  <c r="H46" i="1"/>
  <c r="H47" i="1" s="1"/>
  <c r="D48" i="1"/>
  <c r="D49" i="1" s="1"/>
  <c r="E48" i="1"/>
  <c r="E49" i="1" s="1"/>
  <c r="D50" i="1"/>
  <c r="D51" i="1" s="1"/>
  <c r="E50" i="1"/>
  <c r="E51" i="1" s="1"/>
  <c r="D52" i="1"/>
  <c r="D53" i="1" s="1"/>
  <c r="D54" i="1"/>
  <c r="D55" i="1" s="1"/>
  <c r="D56" i="1"/>
  <c r="D57" i="1" s="1"/>
  <c r="D58" i="1"/>
  <c r="D59" i="1" s="1"/>
  <c r="D60" i="1"/>
  <c r="D61" i="1" s="1"/>
  <c r="D62" i="1"/>
  <c r="D63" i="1" s="1"/>
  <c r="C20" i="1" l="1"/>
  <c r="C21" i="1" s="1"/>
  <c r="C18" i="1"/>
  <c r="C19" i="1" s="1"/>
  <c r="C16" i="1"/>
  <c r="C17" i="1" s="1"/>
  <c r="C14" i="1"/>
  <c r="C15" i="1" s="1"/>
  <c r="C12" i="1"/>
  <c r="C13" i="1" s="1"/>
  <c r="C10" i="1"/>
  <c r="C11" i="1" s="1"/>
  <c r="F62" i="1"/>
  <c r="F63" i="1" s="1"/>
  <c r="F60" i="1"/>
  <c r="F61" i="1" s="1"/>
  <c r="F58" i="1"/>
  <c r="F59" i="1" s="1"/>
  <c r="F56" i="1"/>
  <c r="F57" i="1" s="1"/>
  <c r="F54" i="1"/>
  <c r="F55" i="1" s="1"/>
  <c r="F52" i="1"/>
  <c r="F53" i="1" s="1"/>
  <c r="F50" i="1"/>
  <c r="F51" i="1" s="1"/>
  <c r="F48" i="1"/>
  <c r="F49" i="1" s="1"/>
  <c r="F46" i="1"/>
  <c r="F47" i="1" s="1"/>
  <c r="F44" i="1"/>
  <c r="F45" i="1" s="1"/>
  <c r="F42" i="1"/>
  <c r="F43" i="1" s="1"/>
  <c r="F40" i="1"/>
  <c r="F41" i="1" s="1"/>
  <c r="F38" i="1"/>
  <c r="F39" i="1" s="1"/>
  <c r="F34" i="1"/>
  <c r="F35" i="1" s="1"/>
  <c r="F32" i="1"/>
  <c r="F33" i="1" s="1"/>
  <c r="F30" i="1"/>
  <c r="F31" i="1" s="1"/>
  <c r="F28" i="1"/>
  <c r="F29" i="1" s="1"/>
  <c r="F26" i="1"/>
  <c r="F27" i="1" s="1"/>
  <c r="F25" i="1"/>
  <c r="F22" i="1"/>
  <c r="F23" i="1" s="1"/>
  <c r="F20" i="1"/>
  <c r="F21" i="1" s="1"/>
  <c r="F18" i="1"/>
  <c r="F19" i="1" s="1"/>
  <c r="F16" i="1"/>
  <c r="F17" i="1" s="1"/>
  <c r="F14" i="1"/>
  <c r="F15" i="1" s="1"/>
  <c r="F12" i="1"/>
  <c r="F13" i="1" s="1"/>
  <c r="F10" i="1"/>
  <c r="F11" i="1" s="1"/>
  <c r="F8" i="1"/>
  <c r="F9" i="1" s="1"/>
  <c r="F36" i="1" l="1"/>
  <c r="F37" i="1" s="1"/>
  <c r="H62" i="1"/>
  <c r="H63" i="1" s="1"/>
  <c r="H60" i="1"/>
  <c r="H61" i="1" s="1"/>
  <c r="H58" i="1"/>
  <c r="H59" i="1" s="1"/>
  <c r="H56" i="1"/>
  <c r="H57" i="1" s="1"/>
  <c r="H54" i="1"/>
  <c r="H55" i="1" s="1"/>
  <c r="H52" i="1"/>
  <c r="H53" i="1" s="1"/>
  <c r="H50" i="1"/>
  <c r="H51" i="1" s="1"/>
  <c r="H48" i="1"/>
  <c r="H49" i="1" s="1"/>
  <c r="H40" i="1"/>
  <c r="H41" i="1" s="1"/>
  <c r="H38" i="1"/>
  <c r="H39" i="1" s="1"/>
  <c r="H36" i="1"/>
  <c r="H37" i="1" s="1"/>
  <c r="H34" i="1"/>
  <c r="H35" i="1" s="1"/>
  <c r="H32" i="1"/>
  <c r="H33" i="1" s="1"/>
  <c r="H30" i="1"/>
  <c r="H31" i="1" s="1"/>
  <c r="H28" i="1"/>
  <c r="H29" i="1" s="1"/>
  <c r="H26" i="1"/>
  <c r="H27" i="1" s="1"/>
  <c r="H25" i="1"/>
  <c r="H22" i="1"/>
  <c r="H23" i="1" s="1"/>
  <c r="H20" i="1"/>
  <c r="H21" i="1" s="1"/>
  <c r="H18" i="1"/>
  <c r="H19" i="1" s="1"/>
  <c r="H16" i="1"/>
  <c r="H17" i="1" s="1"/>
  <c r="H14" i="1"/>
  <c r="H15" i="1" s="1"/>
  <c r="H12" i="1"/>
  <c r="H13" i="1" s="1"/>
  <c r="H10" i="1"/>
  <c r="H11" i="1" s="1"/>
  <c r="H8" i="1"/>
  <c r="H9" i="1" s="1"/>
  <c r="G62" i="1" l="1"/>
  <c r="G63" i="1" s="1"/>
  <c r="G60" i="1"/>
  <c r="G61" i="1" s="1"/>
  <c r="G58" i="1"/>
  <c r="G59" i="1" s="1"/>
  <c r="G56" i="1"/>
  <c r="G57" i="1" s="1"/>
  <c r="G54" i="1"/>
  <c r="G55" i="1" s="1"/>
  <c r="G52" i="1"/>
  <c r="G53" i="1" s="1"/>
  <c r="G50" i="1"/>
  <c r="G51" i="1" s="1"/>
  <c r="G48" i="1"/>
  <c r="G49" i="1" s="1"/>
  <c r="G46" i="1"/>
  <c r="G47" i="1" s="1"/>
  <c r="G44" i="1"/>
  <c r="G45" i="1" s="1"/>
  <c r="G42" i="1"/>
  <c r="G43" i="1" s="1"/>
  <c r="G40" i="1"/>
  <c r="G41" i="1" s="1"/>
  <c r="G38" i="1"/>
  <c r="G39" i="1" s="1"/>
  <c r="G36" i="1"/>
  <c r="G37" i="1" s="1"/>
  <c r="G34" i="1"/>
  <c r="G35" i="1" s="1"/>
  <c r="G32" i="1"/>
  <c r="G33" i="1" s="1"/>
  <c r="G30" i="1"/>
  <c r="G31" i="1" s="1"/>
  <c r="G28" i="1"/>
  <c r="G29" i="1" s="1"/>
  <c r="G26" i="1"/>
  <c r="G27" i="1" s="1"/>
  <c r="G25" i="1"/>
  <c r="G22" i="1"/>
  <c r="G23" i="1" s="1"/>
  <c r="G18" i="1"/>
  <c r="G19" i="1" s="1"/>
  <c r="G16" i="1"/>
  <c r="G17" i="1" s="1"/>
  <c r="G8" i="1"/>
  <c r="G9" i="1" s="1"/>
  <c r="D26" i="1"/>
  <c r="D27" i="1" s="1"/>
  <c r="D22" i="1"/>
  <c r="D23" i="1" s="1"/>
  <c r="D20" i="1"/>
  <c r="D21" i="1" s="1"/>
  <c r="G20" i="1" l="1"/>
  <c r="G21" i="1" s="1"/>
  <c r="G14" i="1"/>
  <c r="G15" i="1" s="1"/>
  <c r="G12" i="1"/>
  <c r="G13" i="1" s="1"/>
  <c r="G10" i="1"/>
  <c r="G11" i="1" s="1"/>
  <c r="L13" i="12"/>
  <c r="L28" i="12"/>
  <c r="M28" i="12"/>
  <c r="L29" i="12"/>
  <c r="M29" i="12"/>
  <c r="L30" i="12"/>
  <c r="M30" i="12"/>
  <c r="L31" i="12"/>
  <c r="M31" i="12"/>
  <c r="L28" i="9"/>
  <c r="M28" i="9"/>
  <c r="L29" i="9"/>
  <c r="M29" i="9"/>
  <c r="L30" i="9"/>
  <c r="M30" i="9"/>
  <c r="L31" i="9"/>
  <c r="M31" i="9"/>
  <c r="L28" i="11"/>
  <c r="M28" i="11"/>
  <c r="L29" i="11"/>
  <c r="M29" i="11"/>
  <c r="L30" i="11"/>
  <c r="M30" i="11"/>
  <c r="L31" i="11"/>
  <c r="M31" i="11"/>
  <c r="L28" i="7"/>
  <c r="M28" i="7"/>
  <c r="L29" i="7"/>
  <c r="M29" i="7"/>
  <c r="L30" i="7"/>
  <c r="M30" i="7"/>
  <c r="L31" i="7"/>
  <c r="M31" i="7"/>
  <c r="L28" i="6"/>
  <c r="M28" i="6"/>
  <c r="L29" i="6"/>
  <c r="M29" i="6"/>
  <c r="L30" i="6"/>
  <c r="M30" i="6"/>
  <c r="L31" i="6"/>
  <c r="M31" i="6"/>
  <c r="L28" i="5"/>
  <c r="M28" i="5"/>
  <c r="L29" i="5"/>
  <c r="M29" i="5"/>
  <c r="L30" i="5"/>
  <c r="M30" i="5"/>
  <c r="L31" i="5"/>
  <c r="M31" i="5"/>
  <c r="M10" i="5"/>
  <c r="E6" i="1"/>
  <c r="E7" i="1" s="1"/>
  <c r="M26" i="5"/>
  <c r="L25" i="5"/>
  <c r="M24" i="5"/>
  <c r="M23" i="5"/>
  <c r="L22" i="5"/>
  <c r="L21" i="5"/>
  <c r="L18" i="5"/>
  <c r="L17" i="5"/>
  <c r="M13" i="5"/>
  <c r="M11" i="5"/>
  <c r="L6" i="5"/>
  <c r="M12" i="5"/>
  <c r="L11" i="5"/>
  <c r="L11" i="9"/>
  <c r="L12" i="11"/>
  <c r="M12" i="7"/>
  <c r="L27" i="5"/>
  <c r="L26" i="5"/>
  <c r="L8" i="5"/>
  <c r="L7" i="5"/>
  <c r="M4" i="5"/>
  <c r="L3" i="5"/>
  <c r="L22" i="7"/>
  <c r="L18" i="7"/>
  <c r="L14" i="7"/>
  <c r="L14" i="5"/>
  <c r="C6" i="1"/>
  <c r="C7" i="1" s="1"/>
  <c r="M15" i="5"/>
  <c r="L15" i="5"/>
  <c r="L10" i="5"/>
  <c r="M24" i="12"/>
  <c r="H6" i="1"/>
  <c r="H7" i="1" s="1"/>
  <c r="L20" i="5"/>
  <c r="M3" i="5"/>
  <c r="F6" i="1"/>
  <c r="F7" i="1" s="1"/>
  <c r="D6" i="1"/>
  <c r="D7" i="1" s="1"/>
  <c r="G6" i="1"/>
  <c r="G7" i="1" s="1"/>
  <c r="M3" i="9"/>
  <c r="M25" i="12"/>
  <c r="M26" i="12"/>
  <c r="M27" i="12"/>
  <c r="M4" i="12"/>
  <c r="M5" i="12"/>
  <c r="M6" i="12"/>
  <c r="M7" i="12"/>
  <c r="M8" i="12"/>
  <c r="M9" i="12"/>
  <c r="M10" i="12"/>
  <c r="M13" i="12"/>
  <c r="M14" i="12"/>
  <c r="M15" i="12"/>
  <c r="M16" i="12"/>
  <c r="M17" i="12"/>
  <c r="M18" i="12"/>
  <c r="M19" i="12"/>
  <c r="M20" i="12"/>
  <c r="M21" i="12"/>
  <c r="M22" i="12"/>
  <c r="M3" i="12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3" i="11"/>
  <c r="M4" i="11"/>
  <c r="M5" i="11"/>
  <c r="M6" i="11"/>
  <c r="M7" i="11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9" i="9"/>
  <c r="M4" i="9"/>
  <c r="M4" i="7"/>
  <c r="M5" i="7"/>
  <c r="M6" i="7"/>
  <c r="M7" i="7"/>
  <c r="M8" i="7"/>
  <c r="M9" i="7"/>
  <c r="M10" i="7"/>
  <c r="M11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3" i="7"/>
  <c r="M8" i="11"/>
  <c r="M9" i="11"/>
  <c r="M10" i="11"/>
  <c r="M3" i="6"/>
  <c r="M8" i="9"/>
  <c r="L4" i="12"/>
  <c r="L5" i="12"/>
  <c r="L6" i="12"/>
  <c r="L7" i="12"/>
  <c r="L8" i="12"/>
  <c r="L9" i="12"/>
  <c r="L10" i="12"/>
  <c r="L11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3" i="12"/>
  <c r="L4" i="11"/>
  <c r="L5" i="11"/>
  <c r="L6" i="11"/>
  <c r="L7" i="11"/>
  <c r="L8" i="11"/>
  <c r="L9" i="11"/>
  <c r="L10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3" i="11"/>
  <c r="L4" i="9"/>
  <c r="L8" i="9"/>
  <c r="L9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3" i="9"/>
  <c r="L4" i="7"/>
  <c r="L5" i="7"/>
  <c r="L6" i="7"/>
  <c r="L7" i="7"/>
  <c r="L8" i="7"/>
  <c r="L9" i="7"/>
  <c r="L10" i="7"/>
  <c r="L11" i="7"/>
  <c r="L13" i="7"/>
  <c r="L15" i="7"/>
  <c r="L17" i="7"/>
  <c r="L19" i="7"/>
  <c r="L21" i="7"/>
  <c r="L23" i="7"/>
  <c r="L24" i="7"/>
  <c r="L26" i="7"/>
  <c r="L3" i="7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11" i="6"/>
  <c r="L3" i="6"/>
  <c r="L4" i="6"/>
  <c r="L5" i="6"/>
  <c r="L6" i="6"/>
  <c r="L7" i="6"/>
  <c r="L8" i="6"/>
  <c r="L9" i="6"/>
  <c r="L10" i="6"/>
  <c r="L16" i="5"/>
  <c r="L23" i="5"/>
  <c r="M23" i="12"/>
  <c r="M7" i="5"/>
  <c r="M21" i="5"/>
  <c r="L27" i="7"/>
  <c r="L20" i="7"/>
  <c r="L16" i="7"/>
  <c r="L25" i="7"/>
  <c r="M8" i="5"/>
  <c r="M20" i="5"/>
  <c r="L4" i="5"/>
  <c r="M16" i="5"/>
  <c r="M27" i="5"/>
  <c r="L19" i="5"/>
  <c r="M11" i="12"/>
  <c r="L12" i="5"/>
  <c r="L12" i="12"/>
  <c r="M12" i="12"/>
  <c r="M11" i="9"/>
  <c r="L12" i="9"/>
  <c r="M12" i="9"/>
  <c r="M11" i="11"/>
  <c r="L11" i="11"/>
  <c r="M12" i="11"/>
  <c r="L12" i="7"/>
  <c r="M5" i="5"/>
  <c r="M17" i="5"/>
  <c r="L24" i="5"/>
  <c r="L13" i="5"/>
  <c r="M14" i="5"/>
  <c r="M25" i="5"/>
  <c r="L5" i="5"/>
  <c r="M9" i="5"/>
  <c r="M18" i="5"/>
  <c r="M22" i="5"/>
  <c r="M19" i="5"/>
  <c r="L9" i="5"/>
  <c r="M6" i="5"/>
  <c r="L10" i="9" l="1"/>
  <c r="L7" i="9"/>
  <c r="M6" i="9"/>
  <c r="L6" i="9"/>
  <c r="M7" i="9"/>
  <c r="M10" i="9"/>
  <c r="M5" i="9"/>
  <c r="L5" i="9"/>
</calcChain>
</file>

<file path=xl/sharedStrings.xml><?xml version="1.0" encoding="utf-8"?>
<sst xmlns="http://schemas.openxmlformats.org/spreadsheetml/2006/main" count="622" uniqueCount="77">
  <si>
    <t>Les principales villes</t>
  </si>
  <si>
    <t>Cotonou</t>
  </si>
  <si>
    <t>Porto-Novo</t>
  </si>
  <si>
    <t>Lokossa</t>
  </si>
  <si>
    <t>Bohicon</t>
  </si>
  <si>
    <t>Parakou</t>
  </si>
  <si>
    <t>Natitingou</t>
  </si>
  <si>
    <t>Maïs séchés en grains vendu au détail (1KG)</t>
  </si>
  <si>
    <t>Prix</t>
  </si>
  <si>
    <t>Variation(*)</t>
  </si>
  <si>
    <t>Riz en grains longs vendu au détail(1KG)</t>
  </si>
  <si>
    <t>Sorgho  (1KG)</t>
  </si>
  <si>
    <t>Mil  (1KG)</t>
  </si>
  <si>
    <t>Gari 2ème qualité (1 KG)</t>
  </si>
  <si>
    <t>Haricot blanc(1 KG)</t>
  </si>
  <si>
    <t>Ignames(1 KG)</t>
  </si>
  <si>
    <t>Tomate fraiche(1 KG)</t>
  </si>
  <si>
    <t>Piment frais  au kg (1 KG)</t>
  </si>
  <si>
    <t>Oignon frais rond(1 KG)</t>
  </si>
  <si>
    <t>Huile d'arachide artisanale (1 L)</t>
  </si>
  <si>
    <t>Huile de Palme non raffiné (1 L)</t>
  </si>
  <si>
    <t>Pétrole lampant vendu en vrac (1 L)</t>
  </si>
  <si>
    <t>Essence Kpayo (1 L)</t>
  </si>
  <si>
    <t>Gaz domestique (6Kg)</t>
  </si>
  <si>
    <t>Gaz domestique (12 KG)</t>
  </si>
  <si>
    <t>Viande de bœuf sans os (1 KG)</t>
  </si>
  <si>
    <t>Viande de mouton (1 KG)</t>
  </si>
  <si>
    <t>Farine de blé (1 KG)</t>
  </si>
  <si>
    <t>Ciment NOCIBE (1tonne)</t>
  </si>
  <si>
    <t>Ciment SCB Lafarge (1tonne)</t>
  </si>
  <si>
    <t>Fer à béton (barre de 8) (1tonne)</t>
  </si>
  <si>
    <t>Fer à béton (barre de 10) (1tonne)</t>
  </si>
  <si>
    <t>Produits, prix moyens et variations</t>
  </si>
  <si>
    <t>Produits</t>
  </si>
  <si>
    <t>Unité</t>
  </si>
  <si>
    <t>Prix 1</t>
  </si>
  <si>
    <t>Qtité1</t>
  </si>
  <si>
    <t>Prix 2</t>
  </si>
  <si>
    <t>Qtité2</t>
  </si>
  <si>
    <t>Prix 3</t>
  </si>
  <si>
    <t>Qtité3</t>
  </si>
  <si>
    <t>Prix moyens</t>
  </si>
  <si>
    <t>Riz en grains longs vendu au détail (1KG)</t>
  </si>
  <si>
    <t>Haricot blanc (1 KG)</t>
  </si>
  <si>
    <t>Ignames (1 KG)</t>
  </si>
  <si>
    <t>Tomate fraiche (1 KG)</t>
  </si>
  <si>
    <t>Oignon frais rond (1 KG)</t>
  </si>
  <si>
    <t>Gaz domestique (6 KG)</t>
  </si>
  <si>
    <t>chinchard congelé  (Silvi) (1 KG)</t>
  </si>
  <si>
    <t>Ville: Bohicon</t>
  </si>
  <si>
    <t>Ville : Lokossa</t>
  </si>
  <si>
    <t>Ville: Natitingou</t>
  </si>
  <si>
    <t>Ville: Parakou</t>
  </si>
  <si>
    <t>Chinchard congelé  (Silvi) (1 KG)</t>
  </si>
  <si>
    <t>* Les variations sont en pourcentage (%) et relatives à la semaine précédente.</t>
  </si>
  <si>
    <t>Source : DSS/INSAE</t>
  </si>
  <si>
    <t>Ville: Cotonou</t>
  </si>
  <si>
    <t>Ville: Porto-Novo</t>
  </si>
  <si>
    <t>Maïs séchés en grains vendus au détail (1KG)</t>
  </si>
  <si>
    <t>Huile de Palme non raffinée (1 L)</t>
  </si>
  <si>
    <t>Gaz domestique (12,5 KG)</t>
  </si>
  <si>
    <t>Evolution par rapport 
à la semaine antérieure</t>
  </si>
  <si>
    <t>%</t>
  </si>
  <si>
    <t>Prix semaine 
antérieure</t>
  </si>
  <si>
    <t>Sucre raffiné en poudre (1 KG)</t>
  </si>
  <si>
    <t>Riz importé ''GINO'' (5 KG)</t>
  </si>
  <si>
    <t>Lait concentré ''JAGO'' (1KG)</t>
  </si>
  <si>
    <t>Lait concentré ''Cèbon'' (1 KG)</t>
  </si>
  <si>
    <t>Spaghetti ''Matanti'' (1 KG)</t>
  </si>
  <si>
    <t>Lait concentré ''JAGO'' (1 KG)</t>
  </si>
  <si>
    <t>G</t>
  </si>
  <si>
    <t>L</t>
  </si>
  <si>
    <t>U</t>
  </si>
  <si>
    <t>Kg</t>
  </si>
  <si>
    <t>T</t>
  </si>
  <si>
    <t>Prix moyens de la semaine du 21 au 27 Septembre  2020 dans certaines principales villes</t>
  </si>
  <si>
    <t>Prix moyens de la semaine du 05 au 11 Octobre 2020 dans certaines principales villes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</si>
</sst>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_-* #,##0\ _€_-;\-* #,##0\ _€_-;_-* &quot;-&quot;??\ _€_-;_-@_-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Montserrat Light"/>
      <family val="3"/>
    </font>
    <font>
      <sz val="10"/>
      <name val="Montserrat Light"/>
      <family val="3"/>
    </font>
    <font>
      <b/>
      <i/>
      <sz val="10"/>
      <name val="Montserrat Light"/>
      <family val="3"/>
    </font>
    <font>
      <sz val="13"/>
      <name val="Montserrat Light"/>
      <family val="3"/>
    </font>
    <font>
      <sz val="11"/>
      <color theme="1"/>
      <name val="Calibri"/>
      <family val="2"/>
      <scheme val="minor"/>
    </font>
    <font>
      <sz val="10"/>
      <color theme="1"/>
      <name val="Montserrat Light"/>
      <family val="3"/>
    </font>
    <font>
      <b/>
      <sz val="10"/>
      <color rgb="FF000000"/>
      <name val="Montserrat Light"/>
      <family val="3"/>
    </font>
    <font>
      <sz val="10"/>
      <color rgb="FF000000"/>
      <name val="Montserrat Light"/>
      <family val="3"/>
    </font>
    <font>
      <u/>
      <sz val="10"/>
      <color rgb="FF000000"/>
      <name val="Montserrat Light"/>
      <family val="3"/>
    </font>
    <font>
      <b/>
      <i/>
      <sz val="10"/>
      <color theme="1"/>
      <name val="Montserrat Light"/>
      <family val="3"/>
    </font>
    <font>
      <sz val="13"/>
      <color rgb="FF000000"/>
      <name val="Montserrat Light"/>
      <family val="3"/>
    </font>
    <font>
      <b/>
      <sz val="10"/>
      <color theme="1"/>
      <name val="Montserrat Light"/>
      <family val="3"/>
    </font>
    <font>
      <sz val="13"/>
      <color theme="1"/>
      <name val="Montserrat Light"/>
      <family val="3"/>
    </font>
    <font>
      <sz val="13"/>
      <color theme="5" tint="0.59999389629810485"/>
      <name val="Montserrat Light"/>
      <family val="3"/>
    </font>
    <font>
      <sz val="13"/>
      <color rgb="FFFF0000"/>
      <name val="Montserrat Light"/>
      <family val="3"/>
    </font>
    <font>
      <sz val="12"/>
      <color rgb="FF000000"/>
      <name val="Times New Roman"/>
      <family val="1"/>
    </font>
    <font>
      <sz val="12"/>
      <color theme="5" tint="0.59999389629810485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C0504D"/>
      </left>
      <right style="medium">
        <color rgb="FF000000"/>
      </right>
      <top style="double">
        <color rgb="FFC0504D"/>
      </top>
      <bottom style="medium">
        <color rgb="FF000000"/>
      </bottom>
      <diagonal/>
    </border>
    <border>
      <left/>
      <right style="medium">
        <color rgb="FF000000"/>
      </right>
      <top style="double">
        <color rgb="FFC0504D"/>
      </top>
      <bottom style="medium">
        <color rgb="FF000000"/>
      </bottom>
      <diagonal/>
    </border>
    <border>
      <left/>
      <right/>
      <top style="double">
        <color rgb="FFC0504D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rgb="FFC0504D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double">
        <color rgb="FFC0504D"/>
      </bottom>
      <diagonal/>
    </border>
    <border>
      <left/>
      <right/>
      <top/>
      <bottom style="double">
        <color rgb="FFC0504D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>
      <alignment vertical="center"/>
    </xf>
    <xf numFmtId="9" fontId="6" fillId="0" borderId="0" applyFont="0" applyFill="0" applyBorder="0" applyAlignment="0" applyProtection="0"/>
  </cellStyleXfs>
  <cellXfs count="89">
    <xf numFmtId="0" fontId="0" fillId="0" borderId="0" xfId="0"/>
    <xf numFmtId="0" fontId="7" fillId="0" borderId="0" xfId="0" applyFont="1"/>
    <xf numFmtId="0" fontId="8" fillId="2" borderId="1" xfId="0" applyFont="1" applyFill="1" applyBorder="1" applyAlignment="1"/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/>
    <xf numFmtId="165" fontId="9" fillId="0" borderId="1" xfId="1" applyNumberFormat="1" applyFont="1" applyBorder="1" applyAlignment="1">
      <alignment horizontal="center"/>
    </xf>
    <xf numFmtId="0" fontId="9" fillId="4" borderId="1" xfId="0" applyFont="1" applyFill="1" applyBorder="1"/>
    <xf numFmtId="164" fontId="9" fillId="4" borderId="1" xfId="0" applyNumberFormat="1" applyFont="1" applyFill="1" applyBorder="1" applyAlignment="1">
      <alignment horizontal="center"/>
    </xf>
    <xf numFmtId="0" fontId="7" fillId="0" borderId="0" xfId="0" applyFont="1" applyBorder="1"/>
    <xf numFmtId="0" fontId="10" fillId="0" borderId="0" xfId="0" applyFont="1"/>
    <xf numFmtId="1" fontId="7" fillId="0" borderId="0" xfId="0" applyNumberFormat="1" applyFont="1"/>
    <xf numFmtId="0" fontId="2" fillId="0" borderId="0" xfId="0" applyFont="1"/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Border="1"/>
    <xf numFmtId="0" fontId="3" fillId="0" borderId="0" xfId="0" applyFont="1"/>
    <xf numFmtId="1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9" fontId="3" fillId="0" borderId="0" xfId="4" applyFont="1" applyAlignment="1">
      <alignment horizontal="center"/>
    </xf>
    <xf numFmtId="1" fontId="7" fillId="0" borderId="3" xfId="0" applyNumberFormat="1" applyFont="1" applyBorder="1"/>
    <xf numFmtId="1" fontId="7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9" fontId="7" fillId="0" borderId="0" xfId="4" applyFont="1" applyAlignment="1">
      <alignment horizontal="center"/>
    </xf>
    <xf numFmtId="0" fontId="7" fillId="0" borderId="0" xfId="0" applyFont="1" applyAlignment="1">
      <alignment horizontal="center"/>
    </xf>
    <xf numFmtId="1" fontId="3" fillId="0" borderId="0" xfId="0" applyNumberFormat="1" applyFont="1"/>
    <xf numFmtId="0" fontId="3" fillId="0" borderId="1" xfId="0" applyFont="1" applyBorder="1"/>
    <xf numFmtId="165" fontId="3" fillId="0" borderId="1" xfId="1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/>
    <xf numFmtId="0" fontId="7" fillId="0" borderId="0" xfId="0" applyFont="1"/>
    <xf numFmtId="0" fontId="9" fillId="0" borderId="1" xfId="0" applyFont="1" applyBorder="1"/>
    <xf numFmtId="0" fontId="7" fillId="0" borderId="0" xfId="0" applyFont="1"/>
    <xf numFmtId="0" fontId="12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1" fontId="14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0" fontId="7" fillId="0" borderId="0" xfId="0" applyFont="1" applyFill="1"/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166" fontId="3" fillId="0" borderId="0" xfId="4" applyNumberFormat="1" applyFont="1" applyAlignment="1">
      <alignment horizontal="center"/>
    </xf>
    <xf numFmtId="166" fontId="7" fillId="0" borderId="0" xfId="4" applyNumberFormat="1" applyFont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9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/>
    <xf numFmtId="0" fontId="7" fillId="0" borderId="0" xfId="0" applyFont="1" applyBorder="1" applyAlignment="1"/>
    <xf numFmtId="0" fontId="7" fillId="0" borderId="0" xfId="0" applyFont="1" applyAlignment="1"/>
    <xf numFmtId="0" fontId="8" fillId="0" borderId="0" xfId="0" applyFont="1" applyAlignment="1"/>
    <xf numFmtId="0" fontId="10" fillId="0" borderId="0" xfId="0" applyFont="1" applyAlignment="1"/>
    <xf numFmtId="0" fontId="13" fillId="0" borderId="0" xfId="0" applyFont="1" applyAlignment="1"/>
    <xf numFmtId="0" fontId="18" fillId="7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165" fontId="7" fillId="0" borderId="0" xfId="0" applyNumberFormat="1" applyFont="1"/>
    <xf numFmtId="0" fontId="14" fillId="0" borderId="7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/>
    <xf numFmtId="0" fontId="9" fillId="0" borderId="1" xfId="0" applyFont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 wrapText="1"/>
    </xf>
    <xf numFmtId="0" fontId="8" fillId="0" borderId="0" xfId="0" applyFont="1"/>
    <xf numFmtId="0" fontId="10" fillId="0" borderId="0" xfId="0" applyFont="1"/>
    <xf numFmtId="0" fontId="9" fillId="0" borderId="1" xfId="0" applyFont="1" applyBorder="1" applyAlignment="1">
      <alignment wrapText="1"/>
    </xf>
    <xf numFmtId="0" fontId="7" fillId="0" borderId="0" xfId="0" applyFont="1" applyBorder="1"/>
    <xf numFmtId="0" fontId="7" fillId="0" borderId="0" xfId="0" applyFont="1"/>
    <xf numFmtId="0" fontId="9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3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5">
    <cellStyle name="Milliers" xfId="1" builtinId="3"/>
    <cellStyle name="Milliers 2" xfId="2"/>
    <cellStyle name="Normal" xfId="0" builtinId="0"/>
    <cellStyle name="Normal 2" xfId="3"/>
    <cellStyle name="Pourcentag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workbookViewId="0">
      <selection activeCell="C7" sqref="C7"/>
    </sheetView>
  </sheetViews>
  <sheetFormatPr baseColWidth="10" defaultRowHeight="18" x14ac:dyDescent="0.4"/>
  <cols>
    <col min="1" max="1" width="49.28515625" style="1" customWidth="1"/>
    <col min="2" max="2" width="13" style="1" bestFit="1" customWidth="1"/>
    <col min="3" max="3" width="15.5703125" style="1" customWidth="1"/>
    <col min="4" max="4" width="13" style="1" bestFit="1" customWidth="1"/>
    <col min="5" max="5" width="13.7109375" style="1" customWidth="1"/>
    <col min="6" max="6" width="12.7109375" style="1" bestFit="1" customWidth="1"/>
    <col min="7" max="7" width="13.28515625" style="1" customWidth="1"/>
    <col min="8" max="8" width="13.42578125" style="1" customWidth="1"/>
    <col min="9" max="16384" width="11.42578125" style="1"/>
  </cols>
  <sheetData>
    <row r="1" spans="1:10" x14ac:dyDescent="0.4">
      <c r="A1" s="75" t="s">
        <v>75</v>
      </c>
    </row>
    <row r="2" spans="1:10" ht="3" customHeight="1" x14ac:dyDescent="0.4"/>
    <row r="3" spans="1:10" ht="7.5" customHeight="1" thickBot="1" x14ac:dyDescent="0.45"/>
    <row r="4" spans="1:10" ht="18.75" customHeight="1" thickBot="1" x14ac:dyDescent="0.45">
      <c r="A4" s="77" t="s">
        <v>32</v>
      </c>
      <c r="B4" s="77"/>
      <c r="C4" s="78" t="s">
        <v>0</v>
      </c>
      <c r="D4" s="78"/>
      <c r="E4" s="78"/>
      <c r="F4" s="78"/>
      <c r="G4" s="78"/>
      <c r="H4" s="78"/>
    </row>
    <row r="5" spans="1:10" ht="18.75" thickBot="1" x14ac:dyDescent="0.45">
      <c r="A5" s="77"/>
      <c r="B5" s="77"/>
      <c r="C5" s="3" t="s">
        <v>1</v>
      </c>
      <c r="D5" s="3" t="s">
        <v>2</v>
      </c>
      <c r="E5" s="3" t="s">
        <v>5</v>
      </c>
      <c r="F5" s="3" t="s">
        <v>6</v>
      </c>
      <c r="G5" s="3" t="s">
        <v>4</v>
      </c>
      <c r="H5" s="3" t="s">
        <v>3</v>
      </c>
    </row>
    <row r="6" spans="1:10" ht="18.75" thickBot="1" x14ac:dyDescent="0.45">
      <c r="A6" s="76" t="s">
        <v>7</v>
      </c>
      <c r="B6" s="4" t="s">
        <v>8</v>
      </c>
      <c r="C6" s="5">
        <v>244.37927663734115</v>
      </c>
      <c r="D6" s="5">
        <v>222.55731787630717</v>
      </c>
      <c r="E6" s="5">
        <v>245.01935429344371</v>
      </c>
      <c r="F6" s="5">
        <v>214.14124703683351</v>
      </c>
      <c r="G6" s="5">
        <v>208.11654526534858</v>
      </c>
      <c r="H6" s="5">
        <v>230.82039234200056</v>
      </c>
      <c r="J6" s="10"/>
    </row>
    <row r="7" spans="1:10" ht="18.75" thickBot="1" x14ac:dyDescent="0.45">
      <c r="A7" s="76"/>
      <c r="B7" s="6" t="s">
        <v>9</v>
      </c>
      <c r="C7" s="7">
        <v>0.82644628099173556</v>
      </c>
      <c r="D7" s="7">
        <v>0</v>
      </c>
      <c r="E7" s="7">
        <v>0</v>
      </c>
      <c r="F7" s="7">
        <v>-0.46511627906976744</v>
      </c>
      <c r="G7" s="7">
        <v>-2.8037383177570092</v>
      </c>
      <c r="H7" s="7">
        <v>0.87336244541484709</v>
      </c>
    </row>
    <row r="8" spans="1:10" ht="18.75" thickBot="1" x14ac:dyDescent="0.45">
      <c r="A8" s="76" t="s">
        <v>10</v>
      </c>
      <c r="B8" s="4" t="s">
        <v>8</v>
      </c>
      <c r="C8" s="5">
        <v>488.31229704669772</v>
      </c>
      <c r="D8" s="5">
        <v>496.87432688099057</v>
      </c>
      <c r="E8" s="5">
        <v>507.63048135864597</v>
      </c>
      <c r="F8" s="5">
        <v>507.96372310818316</v>
      </c>
      <c r="G8" s="5">
        <v>515.33384717293688</v>
      </c>
      <c r="H8" s="5">
        <v>456.54727873113598</v>
      </c>
    </row>
    <row r="9" spans="1:10" ht="18.75" thickBot="1" x14ac:dyDescent="0.45">
      <c r="A9" s="76"/>
      <c r="B9" s="6" t="s">
        <v>9</v>
      </c>
      <c r="C9" s="7">
        <v>-0.20449897750511251</v>
      </c>
      <c r="D9" s="7">
        <v>0</v>
      </c>
      <c r="E9" s="7">
        <v>0.19723865877712032</v>
      </c>
      <c r="F9" s="7">
        <v>0</v>
      </c>
      <c r="G9" s="7">
        <v>0.19455252918287938</v>
      </c>
      <c r="H9" s="7">
        <v>-0.21834061135371177</v>
      </c>
    </row>
    <row r="10" spans="1:10" ht="18.75" thickBot="1" x14ac:dyDescent="0.45">
      <c r="A10" s="76" t="s">
        <v>11</v>
      </c>
      <c r="B10" s="4" t="s">
        <v>8</v>
      </c>
      <c r="C10" s="5">
        <v>387.97284190106689</v>
      </c>
      <c r="D10" s="5">
        <v>347.60662298068229</v>
      </c>
      <c r="E10" s="5">
        <v>360.21149963400939</v>
      </c>
      <c r="F10" s="5">
        <v>221.89664110636397</v>
      </c>
      <c r="G10" s="5">
        <v>371.94473963868222</v>
      </c>
      <c r="H10" s="5">
        <v>491.19426236496275</v>
      </c>
    </row>
    <row r="11" spans="1:10" ht="18.75" thickBot="1" x14ac:dyDescent="0.45">
      <c r="A11" s="76"/>
      <c r="B11" s="6" t="s">
        <v>9</v>
      </c>
      <c r="C11" s="7">
        <v>-0.25706940874035988</v>
      </c>
      <c r="D11" s="7">
        <v>0</v>
      </c>
      <c r="E11" s="7">
        <v>-1.639344262295082</v>
      </c>
      <c r="F11" s="7">
        <v>-0.44843049327354262</v>
      </c>
      <c r="G11" s="7">
        <v>-1.0638297872340425</v>
      </c>
      <c r="H11" s="7">
        <v>-0.20325203252032523</v>
      </c>
    </row>
    <row r="12" spans="1:10" ht="18.75" thickBot="1" x14ac:dyDescent="0.45">
      <c r="A12" s="76" t="s">
        <v>12</v>
      </c>
      <c r="B12" s="4" t="s">
        <v>8</v>
      </c>
      <c r="C12" s="5">
        <v>432.90043290043286</v>
      </c>
      <c r="D12" s="5">
        <v>366.10958862097442</v>
      </c>
      <c r="E12" s="5">
        <v>386.55429940292447</v>
      </c>
      <c r="F12" s="5">
        <v>240.6838607776009</v>
      </c>
      <c r="G12" s="5">
        <v>439.07514936593907</v>
      </c>
      <c r="H12" s="5">
        <v>492.85641342571057</v>
      </c>
    </row>
    <row r="13" spans="1:10" ht="18.75" thickBot="1" x14ac:dyDescent="0.45">
      <c r="A13" s="76"/>
      <c r="B13" s="6" t="s">
        <v>9</v>
      </c>
      <c r="C13" s="7">
        <v>0.23148148148148145</v>
      </c>
      <c r="D13" s="7">
        <v>0</v>
      </c>
      <c r="E13" s="7">
        <v>0.78125</v>
      </c>
      <c r="F13" s="7">
        <v>0.83682008368200833</v>
      </c>
      <c r="G13" s="7">
        <v>-0.90293453724604955</v>
      </c>
      <c r="H13" s="7">
        <v>-1.4000000000000001</v>
      </c>
    </row>
    <row r="14" spans="1:10" ht="18.75" thickBot="1" x14ac:dyDescent="0.45">
      <c r="A14" s="76" t="s">
        <v>13</v>
      </c>
      <c r="B14" s="4" t="s">
        <v>8</v>
      </c>
      <c r="C14" s="5">
        <v>431.56596794081383</v>
      </c>
      <c r="D14" s="5">
        <v>372.60521063178902</v>
      </c>
      <c r="E14" s="5">
        <v>317.42731595042483</v>
      </c>
      <c r="F14" s="5">
        <v>385.43604326662853</v>
      </c>
      <c r="G14" s="5">
        <v>406.86639784823961</v>
      </c>
      <c r="H14" s="5">
        <v>373.47476033384186</v>
      </c>
    </row>
    <row r="15" spans="1:10" ht="18.75" thickBot="1" x14ac:dyDescent="0.45">
      <c r="A15" s="76"/>
      <c r="B15" s="6" t="s">
        <v>9</v>
      </c>
      <c r="C15" s="7">
        <v>-2.7027027027027026</v>
      </c>
      <c r="D15" s="7">
        <v>0.26881720430107531</v>
      </c>
      <c r="E15" s="7">
        <v>-1.8575851393188854</v>
      </c>
      <c r="F15" s="7">
        <v>-0.77319587628865982</v>
      </c>
      <c r="G15" s="7">
        <v>-0.24509803921568626</v>
      </c>
      <c r="H15" s="7">
        <v>-1.5831134564643801</v>
      </c>
      <c r="J15" s="72"/>
    </row>
    <row r="16" spans="1:10" s="33" customFormat="1" ht="18.75" thickBot="1" x14ac:dyDescent="0.45">
      <c r="A16" s="76" t="s">
        <v>64</v>
      </c>
      <c r="B16" s="32" t="s">
        <v>8</v>
      </c>
      <c r="C16" s="5">
        <v>447.62757385854962</v>
      </c>
      <c r="D16" s="5">
        <v>497.02215481712597</v>
      </c>
      <c r="E16" s="5">
        <v>500</v>
      </c>
      <c r="F16" s="5">
        <v>494.07404081157392</v>
      </c>
      <c r="G16" s="5">
        <v>497.81778505182768</v>
      </c>
      <c r="H16" s="5">
        <v>504.75168965302413</v>
      </c>
    </row>
    <row r="17" spans="1:8" s="33" customFormat="1" ht="18.75" thickBot="1" x14ac:dyDescent="0.45">
      <c r="A17" s="76"/>
      <c r="B17" s="6" t="s">
        <v>9</v>
      </c>
      <c r="C17" s="7">
        <v>-0.66518847006651882</v>
      </c>
      <c r="D17" s="7">
        <v>0</v>
      </c>
      <c r="E17" s="7">
        <v>0</v>
      </c>
      <c r="F17" s="7">
        <v>-0.60362173038229372</v>
      </c>
      <c r="G17" s="7">
        <v>-0.4</v>
      </c>
      <c r="H17" s="7">
        <v>-0.19762845849802371</v>
      </c>
    </row>
    <row r="18" spans="1:8" ht="18.75" thickBot="1" x14ac:dyDescent="0.45">
      <c r="A18" s="76" t="s">
        <v>14</v>
      </c>
      <c r="B18" s="4" t="s">
        <v>8</v>
      </c>
      <c r="C18" s="5">
        <v>682.05396563139436</v>
      </c>
      <c r="D18" s="5">
        <v>616.02204682367562</v>
      </c>
      <c r="E18" s="5">
        <v>615.01833310930658</v>
      </c>
      <c r="F18" s="5">
        <v>582.31391497881225</v>
      </c>
      <c r="G18" s="5">
        <v>469.48356807511732</v>
      </c>
      <c r="H18" s="5">
        <v>586.8079139395611</v>
      </c>
    </row>
    <row r="19" spans="1:8" ht="18.75" thickBot="1" x14ac:dyDescent="0.45">
      <c r="A19" s="76"/>
      <c r="B19" s="6" t="s">
        <v>9</v>
      </c>
      <c r="C19" s="7">
        <v>0.8875739644970414</v>
      </c>
      <c r="D19" s="7">
        <v>0</v>
      </c>
      <c r="E19" s="7">
        <v>0.81967213114754101</v>
      </c>
      <c r="F19" s="7">
        <v>-0.68259385665529015</v>
      </c>
      <c r="G19" s="7">
        <v>0.86021505376344087</v>
      </c>
      <c r="H19" s="7">
        <v>-1.3445378151260505</v>
      </c>
    </row>
    <row r="20" spans="1:8" ht="18.75" thickBot="1" x14ac:dyDescent="0.45">
      <c r="A20" s="76" t="s">
        <v>15</v>
      </c>
      <c r="B20" s="4" t="s">
        <v>8</v>
      </c>
      <c r="C20" s="5">
        <v>242.00994491769288</v>
      </c>
      <c r="D20" s="5">
        <v>355.21460982136546</v>
      </c>
      <c r="E20" s="5">
        <v>337.71767225003026</v>
      </c>
      <c r="F20" s="5">
        <v>158.84237031161075</v>
      </c>
      <c r="G20" s="5">
        <v>418.14069301096725</v>
      </c>
      <c r="H20" s="5">
        <v>327.40360032597562</v>
      </c>
    </row>
    <row r="21" spans="1:8" ht="18.75" thickBot="1" x14ac:dyDescent="0.45">
      <c r="A21" s="76"/>
      <c r="B21" s="6" t="s">
        <v>9</v>
      </c>
      <c r="C21" s="7">
        <v>3.8626609442060089</v>
      </c>
      <c r="D21" s="7">
        <v>0</v>
      </c>
      <c r="E21" s="7">
        <v>4</v>
      </c>
      <c r="F21" s="7">
        <v>-1.8518518518518516</v>
      </c>
      <c r="G21" s="7">
        <v>-1.6470588235294119</v>
      </c>
      <c r="H21" s="7">
        <v>-2.3880597014925375</v>
      </c>
    </row>
    <row r="22" spans="1:8" ht="18.75" thickBot="1" x14ac:dyDescent="0.45">
      <c r="A22" s="76" t="s">
        <v>16</v>
      </c>
      <c r="B22" s="4" t="s">
        <v>8</v>
      </c>
      <c r="C22" s="30">
        <v>226.09746530608319</v>
      </c>
      <c r="D22" s="30">
        <v>196.57437927278193</v>
      </c>
      <c r="E22" s="30">
        <v>295.80331072482994</v>
      </c>
      <c r="F22" s="30">
        <v>159.26418597699924</v>
      </c>
      <c r="G22" s="30">
        <v>162.58582690704461</v>
      </c>
      <c r="H22" s="30">
        <v>173.19092376593144</v>
      </c>
    </row>
    <row r="23" spans="1:8" ht="18.75" thickBot="1" x14ac:dyDescent="0.45">
      <c r="A23" s="76"/>
      <c r="B23" s="6" t="s">
        <v>9</v>
      </c>
      <c r="C23" s="7">
        <v>11.330049261083744</v>
      </c>
      <c r="D23" s="7">
        <v>3.6842105263157889</v>
      </c>
      <c r="E23" s="7">
        <v>6.4748201438848918</v>
      </c>
      <c r="F23" s="7">
        <v>1.2738853503184715</v>
      </c>
      <c r="G23" s="7">
        <v>3.8216560509554141</v>
      </c>
      <c r="H23" s="7">
        <v>6.1349693251533743</v>
      </c>
    </row>
    <row r="24" spans="1:8" ht="18.75" thickBot="1" x14ac:dyDescent="0.45">
      <c r="A24" s="76" t="s">
        <v>17</v>
      </c>
      <c r="B24" s="4" t="s">
        <v>8</v>
      </c>
      <c r="C24" s="30">
        <v>571.5150261893582</v>
      </c>
      <c r="D24" s="30">
        <v>879.87178090152918</v>
      </c>
      <c r="E24" s="30">
        <v>359.58459861330522</v>
      </c>
      <c r="F24" s="30">
        <v>408.29509640341121</v>
      </c>
      <c r="G24" s="30">
        <v>571.14299992860708</v>
      </c>
      <c r="H24" s="30">
        <v>786.6844062205347</v>
      </c>
    </row>
    <row r="25" spans="1:8" ht="18.75" thickBot="1" x14ac:dyDescent="0.45">
      <c r="A25" s="76"/>
      <c r="B25" s="6" t="s">
        <v>9</v>
      </c>
      <c r="C25" s="7">
        <v>2.1428571428571428</v>
      </c>
      <c r="D25" s="7">
        <v>1.7341040462427744</v>
      </c>
      <c r="E25" s="7">
        <v>-1.3698630136986301</v>
      </c>
      <c r="F25" s="7">
        <v>-6.4220183486238538</v>
      </c>
      <c r="G25" s="7">
        <v>-4.9916805324459235</v>
      </c>
      <c r="H25" s="7">
        <v>4.5152722443559101</v>
      </c>
    </row>
    <row r="26" spans="1:8" ht="18.75" thickBot="1" x14ac:dyDescent="0.45">
      <c r="A26" s="76" t="s">
        <v>18</v>
      </c>
      <c r="B26" s="4" t="s">
        <v>8</v>
      </c>
      <c r="C26" s="30">
        <v>877.02846323535994</v>
      </c>
      <c r="D26" s="30">
        <v>729.11961593490867</v>
      </c>
      <c r="E26" s="30">
        <v>577.31609293308895</v>
      </c>
      <c r="F26" s="30">
        <v>848.08694890533172</v>
      </c>
      <c r="G26" s="30">
        <v>751.89563931559189</v>
      </c>
      <c r="H26" s="30">
        <v>456.2026254646546</v>
      </c>
    </row>
    <row r="27" spans="1:8" ht="18.75" thickBot="1" x14ac:dyDescent="0.45">
      <c r="A27" s="76"/>
      <c r="B27" s="6" t="s">
        <v>9</v>
      </c>
      <c r="C27" s="7">
        <v>7.2127139364303181</v>
      </c>
      <c r="D27" s="7">
        <v>1.6736401673640167</v>
      </c>
      <c r="E27" s="7">
        <v>-6.3311688311688306</v>
      </c>
      <c r="F27" s="7">
        <v>-6.607929515418502</v>
      </c>
      <c r="G27" s="7">
        <v>1.2113055181695829</v>
      </c>
      <c r="H27" s="7">
        <v>-3.79746835443038</v>
      </c>
    </row>
    <row r="28" spans="1:8" ht="18.75" thickBot="1" x14ac:dyDescent="0.45">
      <c r="A28" s="76" t="s">
        <v>19</v>
      </c>
      <c r="B28" s="4" t="s">
        <v>8</v>
      </c>
      <c r="C28" s="5">
        <v>1100</v>
      </c>
      <c r="D28" s="5">
        <v>1200</v>
      </c>
      <c r="E28" s="5">
        <v>1000</v>
      </c>
      <c r="F28" s="5">
        <v>1000</v>
      </c>
      <c r="G28" s="5">
        <v>800</v>
      </c>
      <c r="H28" s="5">
        <v>850</v>
      </c>
    </row>
    <row r="29" spans="1:8" ht="18.75" thickBot="1" x14ac:dyDescent="0.45">
      <c r="A29" s="76"/>
      <c r="B29" s="6" t="s">
        <v>9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</row>
    <row r="30" spans="1:8" ht="18.75" thickBot="1" x14ac:dyDescent="0.45">
      <c r="A30" s="76" t="s">
        <v>20</v>
      </c>
      <c r="B30" s="4" t="s">
        <v>8</v>
      </c>
      <c r="C30" s="5">
        <v>700</v>
      </c>
      <c r="D30" s="5">
        <v>550</v>
      </c>
      <c r="E30" s="5">
        <v>900</v>
      </c>
      <c r="F30" s="5">
        <v>800</v>
      </c>
      <c r="G30" s="5">
        <v>600</v>
      </c>
      <c r="H30" s="5">
        <v>600</v>
      </c>
    </row>
    <row r="31" spans="1:8" ht="18.75" thickBot="1" x14ac:dyDescent="0.45">
      <c r="A31" s="76"/>
      <c r="B31" s="6" t="s">
        <v>9</v>
      </c>
      <c r="C31" s="7">
        <v>0</v>
      </c>
      <c r="D31" s="7">
        <v>10</v>
      </c>
      <c r="E31" s="7">
        <v>0</v>
      </c>
      <c r="F31" s="7">
        <v>0</v>
      </c>
      <c r="G31" s="7">
        <v>0</v>
      </c>
      <c r="H31" s="7">
        <v>0</v>
      </c>
    </row>
    <row r="32" spans="1:8" ht="18.75" thickBot="1" x14ac:dyDescent="0.45">
      <c r="A32" s="81" t="s">
        <v>21</v>
      </c>
      <c r="B32" s="4" t="s">
        <v>8</v>
      </c>
      <c r="C32" s="5">
        <v>600</v>
      </c>
      <c r="D32" s="5">
        <v>600</v>
      </c>
      <c r="E32" s="5">
        <v>600</v>
      </c>
      <c r="F32" s="5">
        <v>700</v>
      </c>
      <c r="G32" s="5">
        <v>600</v>
      </c>
      <c r="H32" s="5">
        <v>633.33333333333337</v>
      </c>
    </row>
    <row r="33" spans="1:8" ht="18.75" thickBot="1" x14ac:dyDescent="0.45">
      <c r="A33" s="81"/>
      <c r="B33" s="6" t="s">
        <v>9</v>
      </c>
      <c r="C33" s="7">
        <v>0</v>
      </c>
      <c r="D33" s="7">
        <v>0</v>
      </c>
      <c r="E33" s="7">
        <v>-2.7552674230145868</v>
      </c>
      <c r="F33" s="7">
        <v>0</v>
      </c>
      <c r="G33" s="7">
        <v>0</v>
      </c>
      <c r="H33" s="7">
        <v>-1.4018691588785046</v>
      </c>
    </row>
    <row r="34" spans="1:8" ht="18.75" thickBot="1" x14ac:dyDescent="0.45">
      <c r="A34" s="81" t="s">
        <v>22</v>
      </c>
      <c r="B34" s="4" t="s">
        <v>8</v>
      </c>
      <c r="C34" s="5">
        <v>450</v>
      </c>
      <c r="D34" s="5">
        <v>400</v>
      </c>
      <c r="E34" s="5">
        <v>400</v>
      </c>
      <c r="F34" s="5">
        <v>400</v>
      </c>
      <c r="G34" s="5">
        <v>450</v>
      </c>
      <c r="H34" s="5">
        <v>450</v>
      </c>
    </row>
    <row r="35" spans="1:8" ht="18.75" thickBot="1" x14ac:dyDescent="0.45">
      <c r="A35" s="81"/>
      <c r="B35" s="6" t="s">
        <v>9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</row>
    <row r="36" spans="1:8" ht="18.75" thickBot="1" x14ac:dyDescent="0.45">
      <c r="A36" s="81" t="s">
        <v>23</v>
      </c>
      <c r="B36" s="4" t="s">
        <v>8</v>
      </c>
      <c r="C36" s="5">
        <v>3500</v>
      </c>
      <c r="D36" s="5">
        <v>3300</v>
      </c>
      <c r="E36" s="5">
        <v>3500</v>
      </c>
      <c r="F36" s="5">
        <v>3270</v>
      </c>
      <c r="G36" s="5">
        <v>3270</v>
      </c>
      <c r="H36" s="5">
        <v>3300</v>
      </c>
    </row>
    <row r="37" spans="1:8" ht="18.75" thickBot="1" x14ac:dyDescent="0.45">
      <c r="A37" s="81"/>
      <c r="B37" s="6" t="s">
        <v>9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</row>
    <row r="38" spans="1:8" ht="18.75" thickBot="1" x14ac:dyDescent="0.45">
      <c r="A38" s="81" t="s">
        <v>24</v>
      </c>
      <c r="B38" s="4" t="s">
        <v>8</v>
      </c>
      <c r="C38" s="5">
        <v>6850</v>
      </c>
      <c r="D38" s="5">
        <v>6850</v>
      </c>
      <c r="E38" s="5">
        <v>7000</v>
      </c>
      <c r="F38" s="5">
        <v>6815</v>
      </c>
      <c r="G38" s="5">
        <v>6815</v>
      </c>
      <c r="H38" s="5">
        <v>6850</v>
      </c>
    </row>
    <row r="39" spans="1:8" ht="18.75" thickBot="1" x14ac:dyDescent="0.45">
      <c r="A39" s="81"/>
      <c r="B39" s="6" t="s">
        <v>9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</row>
    <row r="40" spans="1:8" ht="18.75" thickBot="1" x14ac:dyDescent="0.45">
      <c r="A40" s="81" t="s">
        <v>53</v>
      </c>
      <c r="B40" s="4" t="s">
        <v>8</v>
      </c>
      <c r="C40" s="5">
        <v>1300</v>
      </c>
      <c r="D40" s="5">
        <v>1233.3333333333333</v>
      </c>
      <c r="E40" s="5">
        <v>1200</v>
      </c>
      <c r="F40" s="5">
        <v>1200</v>
      </c>
      <c r="G40" s="5">
        <v>1200</v>
      </c>
      <c r="H40" s="5">
        <v>1200</v>
      </c>
    </row>
    <row r="41" spans="1:8" ht="18.75" thickBot="1" x14ac:dyDescent="0.45">
      <c r="A41" s="81"/>
      <c r="B41" s="6" t="s">
        <v>9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-5.2880820836621938</v>
      </c>
    </row>
    <row r="42" spans="1:8" ht="18.75" thickBot="1" x14ac:dyDescent="0.45">
      <c r="A42" s="81" t="s">
        <v>25</v>
      </c>
      <c r="B42" s="4" t="s">
        <v>8</v>
      </c>
      <c r="C42" s="5">
        <v>3000</v>
      </c>
      <c r="D42" s="5">
        <v>2800</v>
      </c>
      <c r="E42" s="5">
        <v>2000</v>
      </c>
      <c r="F42" s="5">
        <v>1800</v>
      </c>
      <c r="G42" s="5">
        <v>2400</v>
      </c>
      <c r="H42" s="5">
        <v>2500</v>
      </c>
    </row>
    <row r="43" spans="1:8" ht="18.75" thickBot="1" x14ac:dyDescent="0.45">
      <c r="A43" s="81"/>
      <c r="B43" s="6" t="s">
        <v>9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</row>
    <row r="44" spans="1:8" ht="18.75" thickBot="1" x14ac:dyDescent="0.45">
      <c r="A44" s="81" t="s">
        <v>26</v>
      </c>
      <c r="B44" s="4" t="s">
        <v>8</v>
      </c>
      <c r="C44" s="5">
        <v>3000</v>
      </c>
      <c r="D44" s="5">
        <v>2800</v>
      </c>
      <c r="E44" s="5">
        <v>2500</v>
      </c>
      <c r="F44" s="5">
        <v>2000</v>
      </c>
      <c r="G44" s="5">
        <v>3000</v>
      </c>
      <c r="H44" s="5">
        <v>2500</v>
      </c>
    </row>
    <row r="45" spans="1:8" ht="18.75" thickBot="1" x14ac:dyDescent="0.45">
      <c r="A45" s="81"/>
      <c r="B45" s="6" t="s">
        <v>9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</row>
    <row r="46" spans="1:8" ht="18.75" thickBot="1" x14ac:dyDescent="0.45">
      <c r="A46" s="81" t="s">
        <v>65</v>
      </c>
      <c r="B46" s="4" t="s">
        <v>8</v>
      </c>
      <c r="C46" s="5">
        <v>5200</v>
      </c>
      <c r="D46" s="5">
        <v>5433.333333333333</v>
      </c>
      <c r="E46" s="5">
        <v>5500</v>
      </c>
      <c r="F46" s="5">
        <v>6000</v>
      </c>
      <c r="G46" s="5">
        <v>5500</v>
      </c>
      <c r="H46" s="5">
        <v>5200</v>
      </c>
    </row>
    <row r="47" spans="1:8" ht="18.75" thickBot="1" x14ac:dyDescent="0.45">
      <c r="A47" s="81"/>
      <c r="B47" s="6" t="s">
        <v>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</row>
    <row r="48" spans="1:8" ht="18.75" thickBot="1" x14ac:dyDescent="0.45">
      <c r="A48" s="81" t="s">
        <v>69</v>
      </c>
      <c r="B48" s="4" t="s">
        <v>8</v>
      </c>
      <c r="C48" s="5">
        <v>1000</v>
      </c>
      <c r="D48" s="5">
        <v>1000</v>
      </c>
      <c r="E48" s="5">
        <v>1000</v>
      </c>
      <c r="F48" s="5">
        <v>1000</v>
      </c>
      <c r="G48" s="5">
        <v>1000</v>
      </c>
      <c r="H48" s="5">
        <v>966.66666666666663</v>
      </c>
    </row>
    <row r="49" spans="1:8" ht="18.75" thickBot="1" x14ac:dyDescent="0.45">
      <c r="A49" s="81"/>
      <c r="B49" s="6" t="s">
        <v>9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-0.82051282051282048</v>
      </c>
    </row>
    <row r="50" spans="1:8" s="33" customFormat="1" ht="18.75" thickBot="1" x14ac:dyDescent="0.45">
      <c r="A50" s="81" t="s">
        <v>67</v>
      </c>
      <c r="B50" s="32" t="s">
        <v>8</v>
      </c>
      <c r="C50" s="5">
        <v>950</v>
      </c>
      <c r="D50" s="5">
        <v>1000</v>
      </c>
      <c r="E50" s="5">
        <v>1000</v>
      </c>
      <c r="F50" s="5">
        <v>900</v>
      </c>
      <c r="G50" s="5">
        <v>1000</v>
      </c>
      <c r="H50" s="5">
        <v>950</v>
      </c>
    </row>
    <row r="51" spans="1:8" s="33" customFormat="1" ht="18.75" thickBot="1" x14ac:dyDescent="0.45">
      <c r="A51" s="81"/>
      <c r="B51" s="6" t="s">
        <v>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</row>
    <row r="52" spans="1:8" ht="18.75" thickBot="1" x14ac:dyDescent="0.45">
      <c r="A52" s="81" t="s">
        <v>27</v>
      </c>
      <c r="B52" s="4" t="s">
        <v>8</v>
      </c>
      <c r="C52" s="5">
        <v>450</v>
      </c>
      <c r="D52" s="5">
        <v>500</v>
      </c>
      <c r="E52" s="5">
        <v>500</v>
      </c>
      <c r="F52" s="5">
        <v>450</v>
      </c>
      <c r="G52" s="5">
        <v>400</v>
      </c>
      <c r="H52" s="5">
        <v>500</v>
      </c>
    </row>
    <row r="53" spans="1:8" ht="18.75" thickBot="1" x14ac:dyDescent="0.45">
      <c r="A53" s="81"/>
      <c r="B53" s="6" t="s">
        <v>9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</row>
    <row r="54" spans="1:8" s="33" customFormat="1" ht="18.75" thickBot="1" x14ac:dyDescent="0.45">
      <c r="A54" s="81" t="s">
        <v>68</v>
      </c>
      <c r="B54" s="32" t="s">
        <v>8</v>
      </c>
      <c r="C54" s="5">
        <v>350</v>
      </c>
      <c r="D54" s="5">
        <v>350</v>
      </c>
      <c r="E54" s="5">
        <v>350</v>
      </c>
      <c r="F54" s="5">
        <v>350</v>
      </c>
      <c r="G54" s="5">
        <v>350</v>
      </c>
      <c r="H54" s="5">
        <v>350</v>
      </c>
    </row>
    <row r="55" spans="1:8" s="33" customFormat="1" ht="18.75" thickBot="1" x14ac:dyDescent="0.45">
      <c r="A55" s="81"/>
      <c r="B55" s="6" t="s">
        <v>9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</row>
    <row r="56" spans="1:8" ht="18.75" thickBot="1" x14ac:dyDescent="0.45">
      <c r="A56" s="81" t="s">
        <v>28</v>
      </c>
      <c r="B56" s="4" t="s">
        <v>8</v>
      </c>
      <c r="C56" s="5">
        <v>71000</v>
      </c>
      <c r="D56" s="5">
        <v>68666.666666666672</v>
      </c>
      <c r="E56" s="5">
        <v>74333.333333333328</v>
      </c>
      <c r="F56" s="5">
        <v>76000</v>
      </c>
      <c r="G56" s="5">
        <v>75000</v>
      </c>
      <c r="H56" s="5">
        <v>70333.333333333328</v>
      </c>
    </row>
    <row r="57" spans="1:8" ht="18.75" thickBot="1" x14ac:dyDescent="0.45">
      <c r="A57" s="81"/>
      <c r="B57" s="6" t="s">
        <v>9</v>
      </c>
      <c r="C57" s="7">
        <v>0</v>
      </c>
      <c r="D57" s="7">
        <v>0</v>
      </c>
      <c r="E57" s="7">
        <v>0.22381921879002792</v>
      </c>
      <c r="F57" s="7">
        <v>0</v>
      </c>
      <c r="G57" s="7">
        <v>0</v>
      </c>
      <c r="H57" s="7">
        <v>-1.8613866912246919</v>
      </c>
    </row>
    <row r="58" spans="1:8" ht="18.75" thickBot="1" x14ac:dyDescent="0.45">
      <c r="A58" s="81" t="s">
        <v>29</v>
      </c>
      <c r="B58" s="4" t="s">
        <v>8</v>
      </c>
      <c r="C58" s="5">
        <v>71000</v>
      </c>
      <c r="D58" s="5">
        <v>68666.666666666672</v>
      </c>
      <c r="E58" s="5">
        <v>74166.666666666672</v>
      </c>
      <c r="F58" s="5">
        <v>76000</v>
      </c>
      <c r="G58" s="5">
        <v>75000</v>
      </c>
      <c r="H58" s="5">
        <v>70333.333333333328</v>
      </c>
    </row>
    <row r="59" spans="1:8" ht="18.75" thickBot="1" x14ac:dyDescent="0.45">
      <c r="A59" s="81"/>
      <c r="B59" s="6" t="s">
        <v>9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-0.93943661971830994</v>
      </c>
    </row>
    <row r="60" spans="1:8" ht="18.75" thickBot="1" x14ac:dyDescent="0.45">
      <c r="A60" s="81" t="s">
        <v>30</v>
      </c>
      <c r="B60" s="4" t="s">
        <v>8</v>
      </c>
      <c r="C60" s="5">
        <v>480000</v>
      </c>
      <c r="D60" s="5">
        <v>490000</v>
      </c>
      <c r="E60" s="5">
        <v>491666.66666666669</v>
      </c>
      <c r="F60" s="5">
        <v>510000</v>
      </c>
      <c r="G60" s="5">
        <v>490000</v>
      </c>
      <c r="H60" s="5">
        <v>490000</v>
      </c>
    </row>
    <row r="61" spans="1:8" ht="18.75" thickBot="1" x14ac:dyDescent="0.45">
      <c r="A61" s="81"/>
      <c r="B61" s="6" t="s">
        <v>9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</row>
    <row r="62" spans="1:8" ht="18.75" thickBot="1" x14ac:dyDescent="0.45">
      <c r="A62" s="81" t="s">
        <v>31</v>
      </c>
      <c r="B62" s="4" t="s">
        <v>8</v>
      </c>
      <c r="C62" s="5">
        <v>480000</v>
      </c>
      <c r="D62" s="5">
        <v>490000</v>
      </c>
      <c r="E62" s="5">
        <v>495000</v>
      </c>
      <c r="F62" s="5">
        <v>510000</v>
      </c>
      <c r="G62" s="5">
        <v>490000</v>
      </c>
      <c r="H62" s="5">
        <v>490000</v>
      </c>
    </row>
    <row r="63" spans="1:8" ht="18.75" thickBot="1" x14ac:dyDescent="0.45">
      <c r="A63" s="81"/>
      <c r="B63" s="6" t="s">
        <v>9</v>
      </c>
      <c r="C63" s="7">
        <v>0</v>
      </c>
      <c r="D63" s="7">
        <v>0</v>
      </c>
      <c r="E63" s="7">
        <v>0.3379056337200228</v>
      </c>
      <c r="F63" s="7">
        <v>0</v>
      </c>
      <c r="G63" s="7">
        <v>0</v>
      </c>
      <c r="H63" s="7">
        <v>0</v>
      </c>
    </row>
    <row r="64" spans="1:8" x14ac:dyDescent="0.4">
      <c r="A64" s="79" t="s">
        <v>54</v>
      </c>
      <c r="B64" s="80"/>
      <c r="C64" s="80"/>
      <c r="D64" s="80"/>
      <c r="E64" s="82"/>
      <c r="F64" s="8"/>
      <c r="G64" s="82"/>
      <c r="H64" s="84"/>
    </row>
    <row r="65" spans="1:8" ht="11.25" customHeight="1" x14ac:dyDescent="0.4">
      <c r="A65" s="9" t="s">
        <v>55</v>
      </c>
      <c r="B65" s="9"/>
      <c r="C65" s="9"/>
      <c r="D65" s="9"/>
      <c r="E65" s="82"/>
      <c r="F65" s="8"/>
      <c r="G65" s="82"/>
      <c r="H65" s="84"/>
    </row>
    <row r="66" spans="1:8" x14ac:dyDescent="0.4">
      <c r="A66" s="86"/>
      <c r="B66" s="86"/>
      <c r="C66" s="86"/>
      <c r="D66" s="86"/>
      <c r="E66" s="83"/>
      <c r="G66" s="83"/>
      <c r="H66" s="85"/>
    </row>
  </sheetData>
  <mergeCells count="36">
    <mergeCell ref="G64:G66"/>
    <mergeCell ref="H64:H66"/>
    <mergeCell ref="E64:E66"/>
    <mergeCell ref="A40:A41"/>
    <mergeCell ref="A42:A43"/>
    <mergeCell ref="A44:A45"/>
    <mergeCell ref="A46:A47"/>
    <mergeCell ref="A48:A49"/>
    <mergeCell ref="A50:A51"/>
    <mergeCell ref="A54:A55"/>
    <mergeCell ref="A52:A53"/>
    <mergeCell ref="A66:D66"/>
    <mergeCell ref="A56:A57"/>
    <mergeCell ref="A58:A59"/>
    <mergeCell ref="A60:A61"/>
    <mergeCell ref="A62:A63"/>
    <mergeCell ref="A64:D64"/>
    <mergeCell ref="A14:A15"/>
    <mergeCell ref="A18:A19"/>
    <mergeCell ref="A20:A21"/>
    <mergeCell ref="A22:A23"/>
    <mergeCell ref="A24:A25"/>
    <mergeCell ref="A26:A27"/>
    <mergeCell ref="A28:A29"/>
    <mergeCell ref="A30:A31"/>
    <mergeCell ref="A32:A33"/>
    <mergeCell ref="A16:A17"/>
    <mergeCell ref="A34:A35"/>
    <mergeCell ref="A36:A37"/>
    <mergeCell ref="A38:A39"/>
    <mergeCell ref="A12:A13"/>
    <mergeCell ref="A4:B5"/>
    <mergeCell ref="C4:H4"/>
    <mergeCell ref="A6:A7"/>
    <mergeCell ref="A8:A9"/>
    <mergeCell ref="A10:A11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pane xSplit="1" ySplit="5" topLeftCell="B54" activePane="bottomRight" state="frozen"/>
      <selection pane="topRight" activeCell="B1" sqref="B1"/>
      <selection pane="bottomLeft" activeCell="A6" sqref="A6"/>
      <selection pane="bottomRight" activeCell="C6" sqref="C6:H63"/>
    </sheetView>
  </sheetViews>
  <sheetFormatPr baseColWidth="10" defaultRowHeight="18" x14ac:dyDescent="0.4"/>
  <cols>
    <col min="1" max="1" width="49.28515625" style="1" customWidth="1"/>
    <col min="2" max="2" width="13" style="1" bestFit="1" customWidth="1"/>
    <col min="3" max="4" width="13.5703125" style="1" bestFit="1" customWidth="1"/>
    <col min="5" max="6" width="13.5703125" style="1" customWidth="1"/>
    <col min="7" max="8" width="13.5703125" style="1" bestFit="1" customWidth="1"/>
    <col min="9" max="16384" width="11.42578125" style="1"/>
  </cols>
  <sheetData>
    <row r="1" spans="1:8" x14ac:dyDescent="0.4">
      <c r="A1" s="74" t="s">
        <v>76</v>
      </c>
    </row>
    <row r="2" spans="1:8" ht="3" customHeight="1" x14ac:dyDescent="0.4"/>
    <row r="3" spans="1:8" ht="7.5" customHeight="1" thickBot="1" x14ac:dyDescent="0.45"/>
    <row r="4" spans="1:8" ht="18.75" customHeight="1" thickBot="1" x14ac:dyDescent="0.45">
      <c r="A4" s="2" t="s">
        <v>32</v>
      </c>
      <c r="B4" s="2"/>
      <c r="C4" s="78" t="s">
        <v>0</v>
      </c>
      <c r="D4" s="78"/>
      <c r="E4" s="78"/>
      <c r="F4" s="78"/>
      <c r="G4" s="78"/>
      <c r="H4" s="78"/>
    </row>
    <row r="5" spans="1:8" ht="16.5" customHeight="1" thickBot="1" x14ac:dyDescent="0.45">
      <c r="A5" s="2"/>
      <c r="B5" s="2"/>
      <c r="C5" s="3" t="s">
        <v>1</v>
      </c>
      <c r="D5" s="3" t="s">
        <v>2</v>
      </c>
      <c r="E5" s="3" t="s">
        <v>5</v>
      </c>
      <c r="F5" s="3" t="s">
        <v>6</v>
      </c>
      <c r="G5" s="3" t="s">
        <v>4</v>
      </c>
      <c r="H5" s="3" t="s">
        <v>3</v>
      </c>
    </row>
    <row r="6" spans="1:8" ht="18.75" thickBot="1" x14ac:dyDescent="0.45">
      <c r="A6" s="76" t="s">
        <v>58</v>
      </c>
      <c r="B6" s="4" t="s">
        <v>8</v>
      </c>
      <c r="C6" s="5">
        <f>'MARCHE DANTOKPA'!I3</f>
        <v>245.09803921568627</v>
      </c>
      <c r="D6" s="5">
        <f>'MARCHE OUANDO'!I3</f>
        <v>222.50316003796129</v>
      </c>
      <c r="E6" s="5">
        <f>'MARCHE ARZEKE'!I3</f>
        <v>245.4204801017078</v>
      </c>
      <c r="F6" s="5">
        <f>'MARCHE ST KOUAGOU'!I3</f>
        <v>212.17621712641446</v>
      </c>
      <c r="G6" s="5">
        <f>'MARCHE BOHICON'!I3</f>
        <v>207.57344906659281</v>
      </c>
      <c r="H6" s="5">
        <f>'MARCHE LOKOSSA'!I3</f>
        <v>231.57485914408008</v>
      </c>
    </row>
    <row r="7" spans="1:8" ht="18.75" thickBot="1" x14ac:dyDescent="0.45">
      <c r="A7" s="76"/>
      <c r="B7" s="6" t="s">
        <v>9</v>
      </c>
      <c r="C7" s="7">
        <f>((MROUND(C6,1)-MROUND('Semaine Précédente'!C6,1))/MROUND('Semaine Précédente'!C6,1)*100)</f>
        <v>0.4098360655737705</v>
      </c>
      <c r="D7" s="7">
        <f>((MROUND(D6,1)-MROUND('Semaine Précédente'!D6,1))/MROUND('Semaine Précédente'!D6,1)*100)</f>
        <v>0</v>
      </c>
      <c r="E7" s="7">
        <f>((MROUND(E6,1)-MROUND('Semaine Précédente'!E6,1))/MROUND('Semaine Précédente'!E6,1)*100)</f>
        <v>0</v>
      </c>
      <c r="F7" s="7">
        <f>((MROUND(F6,1)-MROUND('Semaine Précédente'!F6,1))/MROUND('Semaine Précédente'!F6,1)*100)</f>
        <v>-0.93457943925233633</v>
      </c>
      <c r="G7" s="7">
        <f>((MROUND(G6,1)-MROUND('Semaine Précédente'!G6,1))/MROUND('Semaine Précédente'!G6,1)*100)</f>
        <v>0</v>
      </c>
      <c r="H7" s="7">
        <f>((MROUND(H6,1)-MROUND('Semaine Précédente'!H6,1))/MROUND('Semaine Précédente'!H6,1)*100)</f>
        <v>0.4329004329004329</v>
      </c>
    </row>
    <row r="8" spans="1:8" ht="18.75" thickBot="1" x14ac:dyDescent="0.45">
      <c r="A8" s="76" t="s">
        <v>10</v>
      </c>
      <c r="B8" s="4" t="s">
        <v>8</v>
      </c>
      <c r="C8" s="5">
        <f>'MARCHE DANTOKPA'!I4</f>
        <v>491.64208456243847</v>
      </c>
      <c r="D8" s="5">
        <f>'MARCHE OUANDO'!I4</f>
        <v>497.28255739044147</v>
      </c>
      <c r="E8" s="5">
        <f>'MARCHE ARZEKE'!I4</f>
        <v>512.79923080508377</v>
      </c>
      <c r="F8" s="5">
        <f>'MARCHE ST KOUAGOU'!I4</f>
        <v>508.99653025239513</v>
      </c>
      <c r="G8" s="5">
        <f>'MARCHE BOHICON'!I4</f>
        <v>516.06803016068022</v>
      </c>
      <c r="H8" s="5">
        <f>'MARCHE LOKOSSA'!I4</f>
        <v>456.21883150127468</v>
      </c>
    </row>
    <row r="9" spans="1:8" ht="18.75" thickBot="1" x14ac:dyDescent="0.45">
      <c r="A9" s="76"/>
      <c r="B9" s="6" t="s">
        <v>9</v>
      </c>
      <c r="C9" s="7">
        <f>((MROUND(C8,1)-MROUND('Semaine Précédente'!C8,1))/MROUND('Semaine Précédente'!C8,1)*100)</f>
        <v>0.81967213114754101</v>
      </c>
      <c r="D9" s="7">
        <f>((MROUND(D8,1)-MROUND('Semaine Précédente'!D8,1))/MROUND('Semaine Précédente'!D8,1)*100)</f>
        <v>0</v>
      </c>
      <c r="E9" s="7">
        <f>((MROUND(E8,1)-MROUND('Semaine Précédente'!E8,1))/MROUND('Semaine Précédente'!E8,1)*100)</f>
        <v>0.98425196850393704</v>
      </c>
      <c r="F9" s="7">
        <f>((MROUND(F8,1)-MROUND('Semaine Précédente'!F8,1))/MROUND('Semaine Précédente'!F8,1)*100)</f>
        <v>0.19685039370078738</v>
      </c>
      <c r="G9" s="7">
        <f>((MROUND(G8,1)-MROUND('Semaine Précédente'!G8,1))/MROUND('Semaine Précédente'!G8,1)*100)</f>
        <v>0.1941747572815534</v>
      </c>
      <c r="H9" s="7">
        <f>((MROUND(H8,1)-MROUND('Semaine Précédente'!H8,1))/MROUND('Semaine Précédente'!H8,1)*100)</f>
        <v>-0.21881838074398249</v>
      </c>
    </row>
    <row r="10" spans="1:8" ht="18.75" thickBot="1" x14ac:dyDescent="0.45">
      <c r="A10" s="76" t="s">
        <v>11</v>
      </c>
      <c r="B10" s="4" t="s">
        <v>8</v>
      </c>
      <c r="C10" s="5">
        <f>'MARCHE DANTOKPA'!I5</f>
        <v>391.00684261974578</v>
      </c>
      <c r="D10" s="5">
        <f>'MARCHE OUANDO'!I5</f>
        <v>347.47138387015411</v>
      </c>
      <c r="E10" s="5">
        <f>'MARCHE ARZEKE'!I5</f>
        <v>358.14902891300204</v>
      </c>
      <c r="F10" s="5">
        <f>'MARCHE ST KOUAGOU'!I5</f>
        <v>230.3583586198948</v>
      </c>
      <c r="G10" s="5">
        <f>'MARCHE BOHICON'!I5</f>
        <v>380.0855919388548</v>
      </c>
      <c r="H10" s="5">
        <f>'MARCHE LOKOSSA'!I5</f>
        <v>491.93912446899481</v>
      </c>
    </row>
    <row r="11" spans="1:8" ht="18.75" thickBot="1" x14ac:dyDescent="0.45">
      <c r="A11" s="76"/>
      <c r="B11" s="6" t="s">
        <v>9</v>
      </c>
      <c r="C11" s="7">
        <f>((MROUND(C10,1)-MROUND('Semaine Précédente'!C10,1))/MROUND('Semaine Précédente'!C10,1)*100)</f>
        <v>0.77319587628865982</v>
      </c>
      <c r="D11" s="7">
        <f>((MROUND(D10,1)-MROUND('Semaine Précédente'!D10,1))/MROUND('Semaine Précédente'!D10,1)*100)</f>
        <v>-0.28735632183908044</v>
      </c>
      <c r="E11" s="7">
        <f>((MROUND(E10,1)-MROUND('Semaine Précédente'!E10,1))/MROUND('Semaine Précédente'!E10,1)*100)</f>
        <v>-0.55555555555555558</v>
      </c>
      <c r="F11" s="7">
        <f>((MROUND(F10,1)-MROUND('Semaine Précédente'!F10,1))/MROUND('Semaine Précédente'!F10,1)*100)</f>
        <v>3.6036036036036037</v>
      </c>
      <c r="G11" s="7">
        <f>((MROUND(G10,1)-MROUND('Semaine Précédente'!G10,1))/MROUND('Semaine Précédente'!G10,1)*100)</f>
        <v>2.1505376344086025</v>
      </c>
      <c r="H11" s="7">
        <f>((MROUND(H10,1)-MROUND('Semaine Précédente'!H10,1))/MROUND('Semaine Précédente'!H10,1)*100)</f>
        <v>0.20366598778004072</v>
      </c>
    </row>
    <row r="12" spans="1:8" ht="18.75" thickBot="1" x14ac:dyDescent="0.45">
      <c r="A12" s="76" t="s">
        <v>12</v>
      </c>
      <c r="B12" s="4" t="s">
        <v>8</v>
      </c>
      <c r="C12" s="5">
        <f>'MARCHE DANTOKPA'!I6</f>
        <v>434.31053203040182</v>
      </c>
      <c r="D12" s="5">
        <f>'MARCHE OUANDO'!I6</f>
        <v>365.47596729769793</v>
      </c>
      <c r="E12" s="5">
        <f>'MARCHE ARZEKE'!I6</f>
        <v>395.9527756149746</v>
      </c>
      <c r="F12" s="5">
        <f>'MARCHE ST KOUAGOU'!I6</f>
        <v>250.71720926796107</v>
      </c>
      <c r="G12" s="5">
        <f>'MARCHE BOHICON'!I6</f>
        <v>449.64028776978421</v>
      </c>
      <c r="H12" s="5">
        <f>'MARCHE LOKOSSA'!I6</f>
        <v>496.29063126724799</v>
      </c>
    </row>
    <row r="13" spans="1:8" ht="18.75" thickBot="1" x14ac:dyDescent="0.45">
      <c r="A13" s="76"/>
      <c r="B13" s="6" t="s">
        <v>9</v>
      </c>
      <c r="C13" s="7">
        <f>((MROUND(C12,1)-MROUND('Semaine Précédente'!C12,1))/MROUND('Semaine Précédente'!C12,1)*100)</f>
        <v>0.23094688221709006</v>
      </c>
      <c r="D13" s="7">
        <f>((MROUND(D12,1)-MROUND('Semaine Précédente'!D12,1))/MROUND('Semaine Précédente'!D12,1)*100)</f>
        <v>-0.27322404371584702</v>
      </c>
      <c r="E13" s="7">
        <f>((MROUND(E12,1)-MROUND('Semaine Précédente'!E12,1))/MROUND('Semaine Précédente'!E12,1)*100)</f>
        <v>2.3255813953488373</v>
      </c>
      <c r="F13" s="7">
        <f>((MROUND(F12,1)-MROUND('Semaine Précédente'!F12,1))/MROUND('Semaine Précédente'!F12,1)*100)</f>
        <v>4.1493775933609953</v>
      </c>
      <c r="G13" s="7">
        <f>((MROUND(G12,1)-MROUND('Semaine Précédente'!G12,1))/MROUND('Semaine Précédente'!G12,1)*100)</f>
        <v>2.5056947608200453</v>
      </c>
      <c r="H13" s="7">
        <f>((MROUND(H12,1)-MROUND('Semaine Précédente'!H12,1))/MROUND('Semaine Précédente'!H12,1)*100)</f>
        <v>0.6085192697768762</v>
      </c>
    </row>
    <row r="14" spans="1:8" ht="18.75" thickBot="1" x14ac:dyDescent="0.45">
      <c r="A14" s="76" t="s">
        <v>13</v>
      </c>
      <c r="B14" s="4" t="s">
        <v>8</v>
      </c>
      <c r="C14" s="5">
        <f>'MARCHE DANTOKPA'!I7</f>
        <v>435.72984749455344</v>
      </c>
      <c r="D14" s="5">
        <f>'MARCHE OUANDO'!I7</f>
        <v>373.06495034494969</v>
      </c>
      <c r="E14" s="5">
        <f>'MARCHE ARZEKE'!I7</f>
        <v>314.10078592765893</v>
      </c>
      <c r="F14" s="5">
        <f>'MARCHE ST KOUAGOU'!I7</f>
        <v>387.21047834180445</v>
      </c>
      <c r="G14" s="5">
        <f>'MARCHE BOHICON'!I7</f>
        <v>404.74231650702239</v>
      </c>
      <c r="H14" s="5">
        <f>'MARCHE LOKOSSA'!I7</f>
        <v>371.77390228531698</v>
      </c>
    </row>
    <row r="15" spans="1:8" ht="18.75" thickBot="1" x14ac:dyDescent="0.45">
      <c r="A15" s="76"/>
      <c r="B15" s="6" t="s">
        <v>9</v>
      </c>
      <c r="C15" s="7">
        <f>((MROUND(C14,1)-MROUND('Semaine Précédente'!C14,1))/MROUND('Semaine Précédente'!C14,1)*100)</f>
        <v>0.92592592592592582</v>
      </c>
      <c r="D15" s="7">
        <f>((MROUND(D14,1)-MROUND('Semaine Précédente'!D14,1))/MROUND('Semaine Précédente'!D14,1)*100)</f>
        <v>0</v>
      </c>
      <c r="E15" s="7">
        <f>((MROUND(E14,1)-MROUND('Semaine Précédente'!E14,1))/MROUND('Semaine Précédente'!E14,1)*100)</f>
        <v>-0.94637223974763407</v>
      </c>
      <c r="F15" s="7">
        <f>((MROUND(F14,1)-MROUND('Semaine Précédente'!F14,1))/MROUND('Semaine Précédente'!F14,1)*100)</f>
        <v>0.51948051948051943</v>
      </c>
      <c r="G15" s="7">
        <f>((MROUND(G14,1)-MROUND('Semaine Précédente'!G14,1))/MROUND('Semaine Précédente'!G14,1)*100)</f>
        <v>-0.49140049140049141</v>
      </c>
      <c r="H15" s="7">
        <f>((MROUND(H14,1)-MROUND('Semaine Précédente'!H14,1))/MROUND('Semaine Précédente'!H14,1)*100)</f>
        <v>-0.26809651474530832</v>
      </c>
    </row>
    <row r="16" spans="1:8" s="33" customFormat="1" ht="18.75" thickBot="1" x14ac:dyDescent="0.45">
      <c r="A16" s="76" t="s">
        <v>64</v>
      </c>
      <c r="B16" s="32" t="s">
        <v>8</v>
      </c>
      <c r="C16" s="5">
        <f>'MARCHE DANTOKPA'!I8</f>
        <v>452.48868778280547</v>
      </c>
      <c r="D16" s="5">
        <f>'MARCHE OUANDO'!I8</f>
        <v>497.19092635076521</v>
      </c>
      <c r="E16" s="5">
        <f>'MARCHE ARZEKE'!I8</f>
        <v>500</v>
      </c>
      <c r="F16" s="5">
        <f>'MARCHE ST KOUAGOU'!I8</f>
        <v>492.04729341329886</v>
      </c>
      <c r="G16" s="5">
        <f>'MARCHE BOHICON'!I8</f>
        <v>497.35219174146681</v>
      </c>
      <c r="H16" s="5">
        <f>'MARCHE LOKOSSA'!I8</f>
        <v>503.37357691553575</v>
      </c>
    </row>
    <row r="17" spans="1:9" s="33" customFormat="1" ht="18.75" thickBot="1" x14ac:dyDescent="0.45">
      <c r="A17" s="76"/>
      <c r="B17" s="6" t="s">
        <v>9</v>
      </c>
      <c r="C17" s="7">
        <f>((MROUND(C16,1)-MROUND('Semaine Précédente'!C16,1))/MROUND('Semaine Précédente'!C16,1)*100)</f>
        <v>0.89285714285714279</v>
      </c>
      <c r="D17" s="7">
        <f>((MROUND(D16,1)-MROUND('Semaine Précédente'!D16,1))/MROUND('Semaine Précédente'!D16,1)*100)</f>
        <v>0</v>
      </c>
      <c r="E17" s="7">
        <f>((MROUND(E16,1)-MROUND('Semaine Précédente'!E16,1))/MROUND('Semaine Précédente'!E16,1)*100)</f>
        <v>0</v>
      </c>
      <c r="F17" s="7">
        <f>((MROUND(F16,1)-MROUND('Semaine Précédente'!F16,1))/MROUND('Semaine Précédente'!F16,1)*100)</f>
        <v>-0.40485829959514169</v>
      </c>
      <c r="G17" s="7">
        <f>((MROUND(G16,1)-MROUND('Semaine Précédente'!G16,1))/MROUND('Semaine Précédente'!G16,1)*100)</f>
        <v>-0.20080321285140559</v>
      </c>
      <c r="H17" s="7">
        <f>((MROUND(H16,1)-MROUND('Semaine Précédente'!H16,1))/MROUND('Semaine Précédente'!H16,1)*100)</f>
        <v>-0.39603960396039606</v>
      </c>
    </row>
    <row r="18" spans="1:9" ht="18.75" thickBot="1" x14ac:dyDescent="0.45">
      <c r="A18" s="76" t="s">
        <v>43</v>
      </c>
      <c r="B18" s="4" t="s">
        <v>8</v>
      </c>
      <c r="C18" s="5">
        <f>'MARCHE DANTOKPA'!I9</f>
        <v>684.26197458455511</v>
      </c>
      <c r="D18" s="5">
        <f>'MARCHE OUANDO'!I9</f>
        <v>610.41478158374741</v>
      </c>
      <c r="E18" s="5">
        <f>'MARCHE ARZEKE'!I9</f>
        <v>598.81951815447815</v>
      </c>
      <c r="F18" s="5">
        <f>'MARCHE ST KOUAGOU'!I9</f>
        <v>556.59798976295929</v>
      </c>
      <c r="G18" s="5">
        <f>'MARCHE BOHICON'!I9</f>
        <v>462.96296296296299</v>
      </c>
      <c r="H18" s="5">
        <f>'MARCHE LOKOSSA'!I9</f>
        <v>587.00696240106072</v>
      </c>
    </row>
    <row r="19" spans="1:9" ht="18.75" thickBot="1" x14ac:dyDescent="0.45">
      <c r="A19" s="76"/>
      <c r="B19" s="6" t="s">
        <v>9</v>
      </c>
      <c r="C19" s="7">
        <f>((MROUND(C18,1)-MROUND('Semaine Précédente'!C18,1))/MROUND('Semaine Précédente'!C18,1)*100)</f>
        <v>0.2932551319648094</v>
      </c>
      <c r="D19" s="7">
        <f>((MROUND(D18,1)-MROUND('Semaine Précédente'!D18,1))/MROUND('Semaine Précédente'!D18,1)*100)</f>
        <v>-0.97402597402597402</v>
      </c>
      <c r="E19" s="7">
        <f>((MROUND(E18,1)-MROUND('Semaine Précédente'!E18,1))/MROUND('Semaine Précédente'!E18,1)*100)</f>
        <v>-2.6016260162601625</v>
      </c>
      <c r="F19" s="7">
        <f>((MROUND(F18,1)-MROUND('Semaine Précédente'!F18,1))/MROUND('Semaine Précédente'!F18,1)*100)</f>
        <v>-4.2955326460481098</v>
      </c>
      <c r="G19" s="7">
        <f>((MROUND(G18,1)-MROUND('Semaine Précédente'!G18,1))/MROUND('Semaine Précédente'!G18,1)*100)</f>
        <v>-1.279317697228145</v>
      </c>
      <c r="H19" s="7">
        <f>((MROUND(H18,1)-MROUND('Semaine Précédente'!H18,1))/MROUND('Semaine Précédente'!H18,1)*100)</f>
        <v>0</v>
      </c>
    </row>
    <row r="20" spans="1:9" ht="18.75" thickBot="1" x14ac:dyDescent="0.45">
      <c r="A20" s="76" t="s">
        <v>15</v>
      </c>
      <c r="B20" s="4" t="s">
        <v>8</v>
      </c>
      <c r="C20" s="5">
        <f>'MARCHE DANTOKPA'!I10</f>
        <v>239.69319271332691</v>
      </c>
      <c r="D20" s="5">
        <f>'MARCHE OUANDO'!I10</f>
        <v>355.37525925901491</v>
      </c>
      <c r="E20" s="5">
        <f>'MARCHE ARZEKE'!I10</f>
        <v>308.01081629203986</v>
      </c>
      <c r="F20" s="5">
        <f>'MARCHE ST KOUAGOU'!I10</f>
        <v>149.06564654788929</v>
      </c>
      <c r="G20" s="5">
        <f>'MARCHE BOHICON'!I10</f>
        <v>400.00000000000006</v>
      </c>
      <c r="H20" s="5">
        <f>'MARCHE LOKOSSA'!I10</f>
        <v>317.63803499188356</v>
      </c>
      <c r="I20" s="40"/>
    </row>
    <row r="21" spans="1:9" ht="18.75" thickBot="1" x14ac:dyDescent="0.45">
      <c r="A21" s="76"/>
      <c r="B21" s="6" t="s">
        <v>9</v>
      </c>
      <c r="C21" s="7">
        <f>((MROUND(C20,1)-MROUND('Semaine Précédente'!C20,1))/MROUND('Semaine Précédente'!C20,1)*100)</f>
        <v>-0.82644628099173556</v>
      </c>
      <c r="D21" s="7">
        <f>((MROUND(D20,1)-MROUND('Semaine Précédente'!D20,1))/MROUND('Semaine Précédente'!D20,1)*100)</f>
        <v>0</v>
      </c>
      <c r="E21" s="7">
        <f>((MROUND(E20,1)-MROUND('Semaine Précédente'!E20,1))/MROUND('Semaine Précédente'!E20,1)*100)</f>
        <v>-8.8757396449704142</v>
      </c>
      <c r="F21" s="7">
        <f>((MROUND(F20,1)-MROUND('Semaine Précédente'!F20,1))/MROUND('Semaine Précédente'!F20,1)*100)</f>
        <v>-6.2893081761006293</v>
      </c>
      <c r="G21" s="7">
        <f>((MROUND(G20,1)-MROUND('Semaine Précédente'!G20,1))/MROUND('Semaine Précédente'!G20,1)*100)</f>
        <v>-4.3062200956937797</v>
      </c>
      <c r="H21" s="7">
        <f>((MROUND(H20,1)-MROUND('Semaine Précédente'!H20,1))/MROUND('Semaine Précédente'!H20,1)*100)</f>
        <v>-2.7522935779816518</v>
      </c>
    </row>
    <row r="22" spans="1:9" s="19" customFormat="1" ht="18.75" thickBot="1" x14ac:dyDescent="0.45">
      <c r="A22" s="76" t="s">
        <v>16</v>
      </c>
      <c r="B22" s="29" t="s">
        <v>8</v>
      </c>
      <c r="C22" s="30">
        <f>'MARCHE DANTOKPA'!I11</f>
        <v>236.08557217006543</v>
      </c>
      <c r="D22" s="30">
        <f>'MARCHE OUANDO'!I11</f>
        <v>199.71050905061978</v>
      </c>
      <c r="E22" s="30">
        <f>'MARCHE ARZEKE'!I11</f>
        <v>295.38348577562806</v>
      </c>
      <c r="F22" s="30">
        <f>'MARCHE ST KOUAGOU'!I11</f>
        <v>156.33660602207334</v>
      </c>
      <c r="G22" s="30">
        <f>'MARCHE BOHICON'!I11</f>
        <v>177.35208798939038</v>
      </c>
      <c r="H22" s="30">
        <f>'MARCHE LOKOSSA'!I11</f>
        <v>184.47902198326173</v>
      </c>
    </row>
    <row r="23" spans="1:9" ht="18.75" thickBot="1" x14ac:dyDescent="0.45">
      <c r="A23" s="76"/>
      <c r="B23" s="6" t="s">
        <v>9</v>
      </c>
      <c r="C23" s="7">
        <f>((MROUND(C22,1)-MROUND('Semaine Précédente'!C22,1))/MROUND('Semaine Précédente'!C22,1)*100)</f>
        <v>4.4247787610619467</v>
      </c>
      <c r="D23" s="7">
        <f>((MROUND(D22,1)-MROUND('Semaine Précédente'!D22,1))/MROUND('Semaine Précédente'!D22,1)*100)</f>
        <v>1.5228426395939088</v>
      </c>
      <c r="E23" s="7">
        <f>((MROUND(E22,1)-MROUND('Semaine Précédente'!E22,1))/MROUND('Semaine Précédente'!E22,1)*100)</f>
        <v>-0.33783783783783783</v>
      </c>
      <c r="F23" s="7">
        <f>((MROUND(F22,1)-MROUND('Semaine Précédente'!F22,1))/MROUND('Semaine Précédente'!F22,1)*100)</f>
        <v>-1.8867924528301887</v>
      </c>
      <c r="G23" s="7">
        <f>((MROUND(G22,1)-MROUND('Semaine Précédente'!G22,1))/MROUND('Semaine Précédente'!G22,1)*100)</f>
        <v>8.5889570552147241</v>
      </c>
      <c r="H23" s="7">
        <f>((MROUND(H22,1)-MROUND('Semaine Précédente'!H22,1))/MROUND('Semaine Précédente'!H22,1)*100)</f>
        <v>6.3583815028901727</v>
      </c>
    </row>
    <row r="24" spans="1:9" s="19" customFormat="1" ht="18.75" thickBot="1" x14ac:dyDescent="0.45">
      <c r="A24" s="76" t="s">
        <v>17</v>
      </c>
      <c r="B24" s="29" t="s">
        <v>8</v>
      </c>
      <c r="C24" s="30">
        <f>'MARCHE DANTOKPA'!I12</f>
        <v>581.33398954965071</v>
      </c>
      <c r="D24" s="30">
        <f>'MARCHE OUANDO'!I12</f>
        <v>864.65426755807869</v>
      </c>
      <c r="E24" s="30">
        <f>'MARCHE ARZEKE'!I12</f>
        <v>335.9779533239066</v>
      </c>
      <c r="F24" s="30">
        <f>'MARCHE ST KOUAGOU'!I12</f>
        <v>391.79212854570295</v>
      </c>
      <c r="G24" s="30">
        <f>'MARCHE BOHICON'!I12</f>
        <v>538.2647023517012</v>
      </c>
      <c r="H24" s="30">
        <f>'MARCHE LOKOSSA'!I12</f>
        <v>816.75696468271815</v>
      </c>
    </row>
    <row r="25" spans="1:9" ht="18.75" thickBot="1" x14ac:dyDescent="0.45">
      <c r="A25" s="76"/>
      <c r="B25" s="6" t="s">
        <v>9</v>
      </c>
      <c r="C25" s="7">
        <f>((MROUND(C24,1)-MROUND('Semaine Précédente'!C24,1))/MROUND('Semaine Précédente'!C24,1)*100)</f>
        <v>1.5734265734265735</v>
      </c>
      <c r="D25" s="7">
        <f>((MROUND(D24,1)-MROUND('Semaine Précédente'!D24,1))/MROUND('Semaine Précédente'!D24,1)*100)</f>
        <v>-1.7045454545454544</v>
      </c>
      <c r="E25" s="7">
        <f>((MROUND(E24,1)-MROUND('Semaine Précédente'!E24,1))/MROUND('Semaine Précédente'!E24,1)*100)</f>
        <v>-6.666666666666667</v>
      </c>
      <c r="F25" s="7">
        <f>((MROUND(F24,1)-MROUND('Semaine Précédente'!F24,1))/MROUND('Semaine Précédente'!F24,1)*100)</f>
        <v>-3.9215686274509802</v>
      </c>
      <c r="G25" s="7">
        <f>((MROUND(G24,1)-MROUND('Semaine Précédente'!G24,1))/MROUND('Semaine Précédente'!G24,1)*100)</f>
        <v>-5.7793345008756569</v>
      </c>
      <c r="H25" s="7">
        <f>((MROUND(H24,1)-MROUND('Semaine Précédente'!H24,1))/MROUND('Semaine Précédente'!H24,1)*100)</f>
        <v>3.8119440914866582</v>
      </c>
      <c r="I25" s="40"/>
    </row>
    <row r="26" spans="1:9" s="19" customFormat="1" ht="18.75" thickBot="1" x14ac:dyDescent="0.45">
      <c r="A26" s="76" t="s">
        <v>18</v>
      </c>
      <c r="B26" s="29" t="s">
        <v>8</v>
      </c>
      <c r="C26" s="30">
        <f>'MARCHE DANTOKPA'!I13</f>
        <v>930.22971472970914</v>
      </c>
      <c r="D26" s="30">
        <f>'MARCHE OUANDO'!I13</f>
        <v>754.98562631928405</v>
      </c>
      <c r="E26" s="30">
        <f>'MARCHE ARZEKE'!I13</f>
        <v>621.57671325088529</v>
      </c>
      <c r="F26" s="30">
        <f>'MARCHE ST KOUAGOU'!I13</f>
        <v>897.53484568666909</v>
      </c>
      <c r="G26" s="30">
        <f>'MARCHE BOHICON'!I13</f>
        <v>797.00749803842575</v>
      </c>
      <c r="H26" s="30">
        <f>'MARCHE LOKOSSA'!I13</f>
        <v>462.40791271724538</v>
      </c>
    </row>
    <row r="27" spans="1:9" ht="18.75" thickBot="1" x14ac:dyDescent="0.45">
      <c r="A27" s="76"/>
      <c r="B27" s="6" t="s">
        <v>9</v>
      </c>
      <c r="C27" s="7">
        <f>((MROUND(C26,1)-MROUND('Semaine Précédente'!C26,1))/MROUND('Semaine Précédente'!C26,1)*100)</f>
        <v>6.0433295324971494</v>
      </c>
      <c r="D27" s="7">
        <f>((MROUND(D26,1)-MROUND('Semaine Précédente'!D26,1))/MROUND('Semaine Précédente'!D26,1)*100)</f>
        <v>3.5665294924554183</v>
      </c>
      <c r="E27" s="7">
        <f>((MROUND(E26,1)-MROUND('Semaine Précédente'!E26,1))/MROUND('Semaine Précédente'!E26,1)*100)</f>
        <v>7.7989601386481793</v>
      </c>
      <c r="F27" s="7">
        <f>((MROUND(F26,1)-MROUND('Semaine Précédente'!F26,1))/MROUND('Semaine Précédente'!F26,1)*100)</f>
        <v>5.8962264150943398</v>
      </c>
      <c r="G27" s="7">
        <f>((MROUND(G26,1)-MROUND('Semaine Précédente'!G26,1))/MROUND('Semaine Précédente'!G26,1)*100)</f>
        <v>5.9840425531914896</v>
      </c>
      <c r="H27" s="7">
        <f>((MROUND(H26,1)-MROUND('Semaine Précédente'!H26,1))/MROUND('Semaine Précédente'!H26,1)*100)</f>
        <v>1.3157894736842104</v>
      </c>
    </row>
    <row r="28" spans="1:9" ht="18.75" thickBot="1" x14ac:dyDescent="0.45">
      <c r="A28" s="76" t="s">
        <v>19</v>
      </c>
      <c r="B28" s="4" t="s">
        <v>8</v>
      </c>
      <c r="C28" s="5">
        <f>'MARCHE DANTOKPA'!I14</f>
        <v>1100</v>
      </c>
      <c r="D28" s="5">
        <f>'MARCHE OUANDO'!I14</f>
        <v>1200</v>
      </c>
      <c r="E28" s="5">
        <f>'MARCHE ARZEKE'!I14</f>
        <v>1000</v>
      </c>
      <c r="F28" s="5">
        <f>'MARCHE ST KOUAGOU'!I14</f>
        <v>1000</v>
      </c>
      <c r="G28" s="5">
        <f>'MARCHE BOHICON'!I14</f>
        <v>800</v>
      </c>
      <c r="H28" s="5">
        <f>'MARCHE LOKOSSA'!I14</f>
        <v>850</v>
      </c>
    </row>
    <row r="29" spans="1:9" ht="18.75" thickBot="1" x14ac:dyDescent="0.45">
      <c r="A29" s="76"/>
      <c r="B29" s="6" t="s">
        <v>9</v>
      </c>
      <c r="C29" s="7">
        <f>((MROUND(C28,1)-MROUND('Semaine Précédente'!C28,1))/MROUND('Semaine Précédente'!C28,1)*100)</f>
        <v>0</v>
      </c>
      <c r="D29" s="7">
        <f>((MROUND(D28,1)-MROUND('Semaine Précédente'!D28,1))/MROUND('Semaine Précédente'!D28,1)*100)</f>
        <v>0</v>
      </c>
      <c r="E29" s="7">
        <f>((MROUND(E28,1)-MROUND('Semaine Précédente'!E28,1))/MROUND('Semaine Précédente'!E28,1)*100)</f>
        <v>0</v>
      </c>
      <c r="F29" s="7">
        <f>((MROUND(F28,1)-MROUND('Semaine Précédente'!F28,1))/MROUND('Semaine Précédente'!F28,1)*100)</f>
        <v>0</v>
      </c>
      <c r="G29" s="7">
        <f>((MROUND(G28,1)-MROUND('Semaine Précédente'!G28,1))/MROUND('Semaine Précédente'!G28,1)*100)</f>
        <v>0</v>
      </c>
      <c r="H29" s="7">
        <f>((MROUND(H28,1)-MROUND('Semaine Précédente'!H28,1))/MROUND('Semaine Précédente'!H28,1)*100)</f>
        <v>0</v>
      </c>
    </row>
    <row r="30" spans="1:9" ht="18.75" thickBot="1" x14ac:dyDescent="0.45">
      <c r="A30" s="76" t="s">
        <v>59</v>
      </c>
      <c r="B30" s="4" t="s">
        <v>8</v>
      </c>
      <c r="C30" s="5">
        <f>'MARCHE DANTOKPA'!I15</f>
        <v>650</v>
      </c>
      <c r="D30" s="5">
        <f>'MARCHE OUANDO'!I15</f>
        <v>550</v>
      </c>
      <c r="E30" s="5">
        <f>'MARCHE ARZEKE'!I15</f>
        <v>900</v>
      </c>
      <c r="F30" s="5">
        <f>'MARCHE ST KOUAGOU'!I15</f>
        <v>800</v>
      </c>
      <c r="G30" s="5">
        <f>'MARCHE BOHICON'!I15</f>
        <v>600</v>
      </c>
      <c r="H30" s="5">
        <f>'MARCHE LOKOSSA'!I15</f>
        <v>600</v>
      </c>
    </row>
    <row r="31" spans="1:9" ht="18.75" thickBot="1" x14ac:dyDescent="0.45">
      <c r="A31" s="76"/>
      <c r="B31" s="6" t="s">
        <v>9</v>
      </c>
      <c r="C31" s="7">
        <f>((MROUND(C30,1)-MROUND('Semaine Précédente'!C30,1))/MROUND('Semaine Précédente'!C30,1)*100)</f>
        <v>-7.1428571428571423</v>
      </c>
      <c r="D31" s="7">
        <f>((MROUND(D30,1)-MROUND('Semaine Précédente'!D30,1))/MROUND('Semaine Précédente'!D30,1)*100)</f>
        <v>0</v>
      </c>
      <c r="E31" s="7">
        <f>((MROUND(E30,1)-MROUND('Semaine Précédente'!E30,1))/MROUND('Semaine Précédente'!E30,1)*100)</f>
        <v>0</v>
      </c>
      <c r="F31" s="7">
        <f>((MROUND(F30,1)-MROUND('Semaine Précédente'!F30,1))/MROUND('Semaine Précédente'!F30,1)*100)</f>
        <v>0</v>
      </c>
      <c r="G31" s="7">
        <f>((MROUND(G30,1)-MROUND('Semaine Précédente'!G30,1))/MROUND('Semaine Précédente'!G30,1)*100)</f>
        <v>0</v>
      </c>
      <c r="H31" s="7">
        <f>((MROUND(H30,1)-MROUND('Semaine Précédente'!H30,1))/MROUND('Semaine Précédente'!H30,1)*100)</f>
        <v>0</v>
      </c>
    </row>
    <row r="32" spans="1:9" ht="18.75" thickBot="1" x14ac:dyDescent="0.45">
      <c r="A32" s="76" t="s">
        <v>21</v>
      </c>
      <c r="B32" s="4" t="s">
        <v>8</v>
      </c>
      <c r="C32" s="5">
        <f>'MARCHE DANTOKPA'!I16</f>
        <v>650</v>
      </c>
      <c r="D32" s="5">
        <f>'MARCHE OUANDO'!I16</f>
        <v>600</v>
      </c>
      <c r="E32" s="5">
        <f>'MARCHE ARZEKE'!I16</f>
        <v>600</v>
      </c>
      <c r="F32" s="5">
        <f>'MARCHE ST KOUAGOU'!I16</f>
        <v>700</v>
      </c>
      <c r="G32" s="5">
        <f>'MARCHE BOHICON'!I16</f>
        <v>600</v>
      </c>
      <c r="H32" s="5">
        <f>'MARCHE LOKOSSA'!I16</f>
        <v>600</v>
      </c>
    </row>
    <row r="33" spans="1:8" ht="18.75" thickBot="1" x14ac:dyDescent="0.45">
      <c r="A33" s="76"/>
      <c r="B33" s="6" t="s">
        <v>9</v>
      </c>
      <c r="C33" s="7">
        <f>((MROUND(C32,1)-MROUND('Semaine Précédente'!C32,1))/MROUND('Semaine Précédente'!C32,1)*100)</f>
        <v>8.3333333333333321</v>
      </c>
      <c r="D33" s="7">
        <f>((MROUND(D32,1)-MROUND('Semaine Précédente'!D32,1))/MROUND('Semaine Précédente'!D32,1)*100)</f>
        <v>0</v>
      </c>
      <c r="E33" s="7">
        <f>((MROUND(E32,1)-MROUND('Semaine Précédente'!E32,1))/MROUND('Semaine Précédente'!E32,1)*100)</f>
        <v>0</v>
      </c>
      <c r="F33" s="7">
        <f>((MROUND(F32,1)-MROUND('Semaine Précédente'!F32,1))/MROUND('Semaine Précédente'!F32,1)*100)</f>
        <v>0</v>
      </c>
      <c r="G33" s="7">
        <f>((MROUND(G32,1)-MROUND('Semaine Précédente'!G32,1))/MROUND('Semaine Précédente'!G32,1)*100)</f>
        <v>0</v>
      </c>
      <c r="H33" s="7">
        <f>((MROUND(H32,1)-MROUND('Semaine Précédente'!H32,1))/MROUND('Semaine Précédente'!H32,1)*100)</f>
        <v>-5.2132701421800949</v>
      </c>
    </row>
    <row r="34" spans="1:8" ht="18.75" thickBot="1" x14ac:dyDescent="0.45">
      <c r="A34" s="76" t="s">
        <v>22</v>
      </c>
      <c r="B34" s="4" t="s">
        <v>8</v>
      </c>
      <c r="C34" s="5">
        <f>'MARCHE DANTOKPA'!I17</f>
        <v>450</v>
      </c>
      <c r="D34" s="5">
        <f>'MARCHE OUANDO'!I17</f>
        <v>375</v>
      </c>
      <c r="E34" s="5">
        <f>'MARCHE ARZEKE'!I17</f>
        <v>400</v>
      </c>
      <c r="F34" s="5">
        <f>'MARCHE ST KOUAGOU'!I17</f>
        <v>450</v>
      </c>
      <c r="G34" s="5">
        <f>'MARCHE BOHICON'!I17</f>
        <v>425</v>
      </c>
      <c r="H34" s="5">
        <f>'MARCHE LOKOSSA'!I17</f>
        <v>425</v>
      </c>
    </row>
    <row r="35" spans="1:8" ht="18.75" thickBot="1" x14ac:dyDescent="0.45">
      <c r="A35" s="76"/>
      <c r="B35" s="6" t="s">
        <v>9</v>
      </c>
      <c r="C35" s="7">
        <f>((MROUND(C34,1)-MROUND('Semaine Précédente'!C34,1))/MROUND('Semaine Précédente'!C34,1)*100)</f>
        <v>0</v>
      </c>
      <c r="D35" s="7">
        <f>((MROUND(D34,1)-MROUND('Semaine Précédente'!D34,1))/MROUND('Semaine Précédente'!D34,1)*100)</f>
        <v>-6.25</v>
      </c>
      <c r="E35" s="7">
        <f>((MROUND(E34,1)-MROUND('Semaine Précédente'!E34,1))/MROUND('Semaine Précédente'!E34,1)*100)</f>
        <v>0</v>
      </c>
      <c r="F35" s="7">
        <f>((MROUND(F34,1)-MROUND('Semaine Précédente'!F34,1))/MROUND('Semaine Précédente'!F34,1)*100)</f>
        <v>12.5</v>
      </c>
      <c r="G35" s="7">
        <f>((MROUND(G34,1)-MROUND('Semaine Précédente'!G34,1))/MROUND('Semaine Précédente'!G34,1)*100)</f>
        <v>-5.5555555555555554</v>
      </c>
      <c r="H35" s="7">
        <f>((MROUND(H34,1)-MROUND('Semaine Précédente'!H34,1))/MROUND('Semaine Précédente'!H34,1)*100)</f>
        <v>-5.5555555555555554</v>
      </c>
    </row>
    <row r="36" spans="1:8" ht="18.75" thickBot="1" x14ac:dyDescent="0.45">
      <c r="A36" s="76" t="s">
        <v>23</v>
      </c>
      <c r="B36" s="4" t="s">
        <v>8</v>
      </c>
      <c r="C36" s="5">
        <f>'MARCHE DANTOKPA'!I18</f>
        <v>3500</v>
      </c>
      <c r="D36" s="5">
        <f>'MARCHE OUANDO'!I18</f>
        <v>3300</v>
      </c>
      <c r="E36" s="5">
        <f>'MARCHE ARZEKE'!I18</f>
        <v>3500</v>
      </c>
      <c r="F36" s="5">
        <f>'MARCHE ST KOUAGOU'!I18</f>
        <v>3270</v>
      </c>
      <c r="G36" s="5">
        <f>'MARCHE BOHICON'!I18</f>
        <v>3270</v>
      </c>
      <c r="H36" s="5">
        <f>'MARCHE LOKOSSA'!I18</f>
        <v>3300</v>
      </c>
    </row>
    <row r="37" spans="1:8" ht="18.75" thickBot="1" x14ac:dyDescent="0.45">
      <c r="A37" s="76"/>
      <c r="B37" s="6" t="s">
        <v>9</v>
      </c>
      <c r="C37" s="7">
        <f>((MROUND(C36,1)-MROUND('Semaine Précédente'!C36,1))/MROUND('Semaine Précédente'!C36,1)*100)</f>
        <v>0</v>
      </c>
      <c r="D37" s="7">
        <f>((MROUND(D36,1)-MROUND('Semaine Précédente'!D36,1))/MROUND('Semaine Précédente'!D36,1)*100)</f>
        <v>0</v>
      </c>
      <c r="E37" s="7">
        <f>((MROUND(E36,1)-MROUND('Semaine Précédente'!E36,1))/MROUND('Semaine Précédente'!E36,1)*100)</f>
        <v>0</v>
      </c>
      <c r="F37" s="7">
        <f>((MROUND(F36,1)-MROUND('Semaine Précédente'!F36,1))/MROUND('Semaine Précédente'!F36,1)*100)</f>
        <v>0</v>
      </c>
      <c r="G37" s="7">
        <f>((MROUND(G36,1)-MROUND('Semaine Précédente'!G36,1))/MROUND('Semaine Précédente'!G36,1)*100)</f>
        <v>0</v>
      </c>
      <c r="H37" s="7">
        <f>((MROUND(H36,1)-MROUND('Semaine Précédente'!H36,1))/MROUND('Semaine Précédente'!H36,1)*100)</f>
        <v>0</v>
      </c>
    </row>
    <row r="38" spans="1:8" ht="18.75" thickBot="1" x14ac:dyDescent="0.45">
      <c r="A38" s="76" t="s">
        <v>60</v>
      </c>
      <c r="B38" s="4" t="s">
        <v>8</v>
      </c>
      <c r="C38" s="5">
        <f>'MARCHE DANTOKPA'!I19</f>
        <v>6850</v>
      </c>
      <c r="D38" s="5">
        <f>'MARCHE OUANDO'!I19</f>
        <v>6850</v>
      </c>
      <c r="E38" s="5">
        <f>'MARCHE ARZEKE'!I19</f>
        <v>6866.666666666667</v>
      </c>
      <c r="F38" s="5">
        <f>'MARCHE ST KOUAGOU'!I19</f>
        <v>6815</v>
      </c>
      <c r="G38" s="5">
        <f>'MARCHE BOHICON'!I19</f>
        <v>6815</v>
      </c>
      <c r="H38" s="5">
        <f>'MARCHE LOKOSSA'!I19</f>
        <v>6850</v>
      </c>
    </row>
    <row r="39" spans="1:8" ht="18.75" thickBot="1" x14ac:dyDescent="0.45">
      <c r="A39" s="76"/>
      <c r="B39" s="6" t="s">
        <v>9</v>
      </c>
      <c r="C39" s="7">
        <f>((MROUND(C38,1)-MROUND('Semaine Précédente'!C38,1))/MROUND('Semaine Précédente'!C38,1)*100)</f>
        <v>0</v>
      </c>
      <c r="D39" s="7">
        <f>((MROUND(D38,1)-MROUND('Semaine Précédente'!D38,1))/MROUND('Semaine Précédente'!D38,1)*100)</f>
        <v>0</v>
      </c>
      <c r="E39" s="7">
        <f>((MROUND(E38,1)-MROUND('Semaine Précédente'!E38,1))/MROUND('Semaine Précédente'!E38,1)*100)</f>
        <v>-1.9</v>
      </c>
      <c r="F39" s="7">
        <f>((MROUND(F38,1)-MROUND('Semaine Précédente'!F38,1))/MROUND('Semaine Précédente'!F38,1)*100)</f>
        <v>0</v>
      </c>
      <c r="G39" s="7">
        <f>((MROUND(G38,1)-MROUND('Semaine Précédente'!G38,1))/MROUND('Semaine Précédente'!G38,1)*100)</f>
        <v>0</v>
      </c>
      <c r="H39" s="7">
        <f>((MROUND(H38,1)-MROUND('Semaine Précédente'!H38,1))/MROUND('Semaine Précédente'!H38,1)*100)</f>
        <v>0</v>
      </c>
    </row>
    <row r="40" spans="1:8" ht="18.75" thickBot="1" x14ac:dyDescent="0.45">
      <c r="A40" s="76" t="s">
        <v>53</v>
      </c>
      <c r="B40" s="4" t="s">
        <v>8</v>
      </c>
      <c r="C40" s="5">
        <f>'MARCHE DANTOKPA'!I20</f>
        <v>1300</v>
      </c>
      <c r="D40" s="5">
        <f>'MARCHE OUANDO'!I20</f>
        <v>1233.3333333333333</v>
      </c>
      <c r="E40" s="5">
        <f>'MARCHE ARZEKE'!I20</f>
        <v>1200</v>
      </c>
      <c r="F40" s="5">
        <f>'MARCHE ST KOUAGOU'!I20</f>
        <v>1200</v>
      </c>
      <c r="G40" s="5">
        <f>'MARCHE BOHICON'!I20</f>
        <v>1200</v>
      </c>
      <c r="H40" s="5">
        <f>'MARCHE LOKOSSA'!I20</f>
        <v>1233.3333333333333</v>
      </c>
    </row>
    <row r="41" spans="1:8" ht="18.75" thickBot="1" x14ac:dyDescent="0.45">
      <c r="A41" s="76"/>
      <c r="B41" s="6" t="s">
        <v>9</v>
      </c>
      <c r="C41" s="7">
        <f>((MROUND(C40,1)-MROUND('Semaine Précédente'!C40,1))/MROUND('Semaine Précédente'!C40,1)*100)</f>
        <v>0</v>
      </c>
      <c r="D41" s="7">
        <f>((MROUND(D40,1)-MROUND('Semaine Précédente'!D40,1))/MROUND('Semaine Précédente'!D40,1)*100)</f>
        <v>0</v>
      </c>
      <c r="E41" s="7">
        <f>((MROUND(E40,1)-MROUND('Semaine Précédente'!E40,1))/MROUND('Semaine Précédente'!E40,1)*100)</f>
        <v>0</v>
      </c>
      <c r="F41" s="7">
        <f>((MROUND(F40,1)-MROUND('Semaine Précédente'!F40,1))/MROUND('Semaine Précédente'!F40,1)*100)</f>
        <v>0</v>
      </c>
      <c r="G41" s="7">
        <f>((MROUND(G40,1)-MROUND('Semaine Précédente'!G40,1))/MROUND('Semaine Précédente'!G40,1)*100)</f>
        <v>0</v>
      </c>
      <c r="H41" s="7">
        <f>((MROUND(H40,1)-MROUND('Semaine Précédente'!H40,1))/MROUND('Semaine Précédente'!H40,1)*100)</f>
        <v>2.75</v>
      </c>
    </row>
    <row r="42" spans="1:8" ht="18.75" thickBot="1" x14ac:dyDescent="0.45">
      <c r="A42" s="76" t="s">
        <v>25</v>
      </c>
      <c r="B42" s="4" t="s">
        <v>8</v>
      </c>
      <c r="C42" s="5">
        <f>'MARCHE DANTOKPA'!I21</f>
        <v>3000</v>
      </c>
      <c r="D42" s="5">
        <f>'MARCHE OUANDO'!I21</f>
        <v>2800</v>
      </c>
      <c r="E42" s="5">
        <f>'MARCHE ARZEKE'!I21</f>
        <v>2000</v>
      </c>
      <c r="F42" s="5">
        <f>'MARCHE ST KOUAGOU'!I21</f>
        <v>1800</v>
      </c>
      <c r="G42" s="5">
        <f>'MARCHE BOHICON'!I21</f>
        <v>2400</v>
      </c>
      <c r="H42" s="5">
        <f>'MARCHE LOKOSSA'!I21</f>
        <v>2500</v>
      </c>
    </row>
    <row r="43" spans="1:8" ht="18.75" thickBot="1" x14ac:dyDescent="0.45">
      <c r="A43" s="76"/>
      <c r="B43" s="6" t="s">
        <v>9</v>
      </c>
      <c r="C43" s="7">
        <f>((MROUND(C42,1)-MROUND('Semaine Précédente'!C42,1))/MROUND('Semaine Précédente'!C42,1)*100)</f>
        <v>0</v>
      </c>
      <c r="D43" s="7">
        <f>((MROUND(D42,1)-MROUND('Semaine Précédente'!D42,1))/MROUND('Semaine Précédente'!D42,1)*100)</f>
        <v>0</v>
      </c>
      <c r="E43" s="7">
        <f>((MROUND(E42,1)-MROUND('Semaine Précédente'!E42,1))/MROUND('Semaine Précédente'!E42,1)*100)</f>
        <v>0</v>
      </c>
      <c r="F43" s="7">
        <f>((MROUND(F42,1)-MROUND('Semaine Précédente'!F42,1))/MROUND('Semaine Précédente'!F42,1)*100)</f>
        <v>0</v>
      </c>
      <c r="G43" s="7">
        <f>((MROUND(G42,1)-MROUND('Semaine Précédente'!G42,1))/MROUND('Semaine Précédente'!G42,1)*100)</f>
        <v>0</v>
      </c>
      <c r="H43" s="7">
        <f>((MROUND(H42,1)-MROUND('Semaine Précédente'!H42,1))/MROUND('Semaine Précédente'!H42,1)*100)</f>
        <v>0</v>
      </c>
    </row>
    <row r="44" spans="1:8" ht="18.75" thickBot="1" x14ac:dyDescent="0.45">
      <c r="A44" s="76" t="s">
        <v>26</v>
      </c>
      <c r="B44" s="4" t="s">
        <v>8</v>
      </c>
      <c r="C44" s="5">
        <f>'MARCHE DANTOKPA'!I22</f>
        <v>3000</v>
      </c>
      <c r="D44" s="5">
        <f>'MARCHE OUANDO'!I22</f>
        <v>2800</v>
      </c>
      <c r="E44" s="5">
        <f>'MARCHE ARZEKE'!I22</f>
        <v>2500</v>
      </c>
      <c r="F44" s="5">
        <f>'MARCHE ST KOUAGOU'!I22</f>
        <v>2000</v>
      </c>
      <c r="G44" s="5">
        <f>'MARCHE BOHICON'!I22</f>
        <v>3000</v>
      </c>
      <c r="H44" s="5">
        <f>'MARCHE LOKOSSA'!I22</f>
        <v>2500</v>
      </c>
    </row>
    <row r="45" spans="1:8" ht="18.75" thickBot="1" x14ac:dyDescent="0.45">
      <c r="A45" s="76"/>
      <c r="B45" s="6" t="s">
        <v>9</v>
      </c>
      <c r="C45" s="7">
        <f>((MROUND(C44,1)-MROUND('Semaine Précédente'!C44,1))/MROUND('Semaine Précédente'!C44,1)*100)</f>
        <v>0</v>
      </c>
      <c r="D45" s="7">
        <f>((MROUND(D44,1)-MROUND('Semaine Précédente'!D44,1))/MROUND('Semaine Précédente'!D44,1)*100)</f>
        <v>0</v>
      </c>
      <c r="E45" s="7">
        <f>((MROUND(E44,1)-MROUND('Semaine Précédente'!E44,1))/MROUND('Semaine Précédente'!E44,1)*100)</f>
        <v>0</v>
      </c>
      <c r="F45" s="7">
        <f>((MROUND(F44,1)-MROUND('Semaine Précédente'!F44,1))/MROUND('Semaine Précédente'!F44,1)*100)</f>
        <v>0</v>
      </c>
      <c r="G45" s="7">
        <f>((MROUND(G44,1)-MROUND('Semaine Précédente'!G44,1))/MROUND('Semaine Précédente'!G44,1)*100)</f>
        <v>0</v>
      </c>
      <c r="H45" s="7">
        <f>((MROUND(H44,1)-MROUND('Semaine Précédente'!H44,1))/MROUND('Semaine Précédente'!H44,1)*100)</f>
        <v>0</v>
      </c>
    </row>
    <row r="46" spans="1:8" ht="18.75" thickBot="1" x14ac:dyDescent="0.45">
      <c r="A46" s="76" t="s">
        <v>65</v>
      </c>
      <c r="B46" s="4" t="s">
        <v>8</v>
      </c>
      <c r="C46" s="5">
        <f>'MARCHE DANTOKPA'!I23</f>
        <v>5200</v>
      </c>
      <c r="D46" s="5">
        <f>'MARCHE OUANDO'!I23</f>
        <v>5433.333333333333</v>
      </c>
      <c r="E46" s="5">
        <f>'MARCHE ARZEKE'!I23</f>
        <v>5500</v>
      </c>
      <c r="F46" s="5">
        <f>'MARCHE ST KOUAGOU'!I23</f>
        <v>6000</v>
      </c>
      <c r="G46" s="5">
        <f>'MARCHE BOHICON'!I23</f>
        <v>5500</v>
      </c>
      <c r="H46" s="5">
        <f>'MARCHE LOKOSSA'!I23</f>
        <v>5200</v>
      </c>
    </row>
    <row r="47" spans="1:8" ht="18.75" thickBot="1" x14ac:dyDescent="0.45">
      <c r="A47" s="76"/>
      <c r="B47" s="6" t="s">
        <v>9</v>
      </c>
      <c r="C47" s="7">
        <f>((MROUND(C46,1)-MROUND('Semaine Précédente'!C46,1))/MROUND('Semaine Précédente'!C46,1)*100)</f>
        <v>0</v>
      </c>
      <c r="D47" s="7">
        <f>((MROUND(D46,1)-MROUND('Semaine Précédente'!D46,1))/MROUND('Semaine Précédente'!D46,1)*100)</f>
        <v>0</v>
      </c>
      <c r="E47" s="7">
        <f>((MROUND(E46,1)-MROUND('Semaine Précédente'!E46,1))/MROUND('Semaine Précédente'!E46,1)*100)</f>
        <v>0</v>
      </c>
      <c r="F47" s="7">
        <f>((MROUND(F46,1)-MROUND('Semaine Précédente'!F46,1))/MROUND('Semaine Précédente'!F46,1)*100)</f>
        <v>0</v>
      </c>
      <c r="G47" s="7">
        <f>((MROUND(G46,1)-MROUND('Semaine Précédente'!G46,1))/MROUND('Semaine Précédente'!G46,1)*100)</f>
        <v>0</v>
      </c>
      <c r="H47" s="7">
        <f>((MROUND(H46,1)-MROUND('Semaine Précédente'!H46,1))/MROUND('Semaine Précédente'!H46,1)*100)</f>
        <v>0</v>
      </c>
    </row>
    <row r="48" spans="1:8" ht="18.75" thickBot="1" x14ac:dyDescent="0.45">
      <c r="A48" s="76" t="s">
        <v>69</v>
      </c>
      <c r="B48" s="4" t="s">
        <v>8</v>
      </c>
      <c r="C48" s="5">
        <f>'MARCHE DANTOKPA'!I24</f>
        <v>1000</v>
      </c>
      <c r="D48" s="5">
        <f>'MARCHE OUANDO'!I24</f>
        <v>1000</v>
      </c>
      <c r="E48" s="5">
        <f>'MARCHE ARZEKE'!I24</f>
        <v>1000</v>
      </c>
      <c r="F48" s="5">
        <f>'MARCHE ST KOUAGOU'!I24</f>
        <v>1000</v>
      </c>
      <c r="G48" s="5">
        <f>'MARCHE BOHICON'!I24</f>
        <v>1000</v>
      </c>
      <c r="H48" s="5">
        <f>'MARCHE LOKOSSA'!I24</f>
        <v>975</v>
      </c>
    </row>
    <row r="49" spans="1:8" ht="18.75" thickBot="1" x14ac:dyDescent="0.45">
      <c r="A49" s="76"/>
      <c r="B49" s="6" t="s">
        <v>9</v>
      </c>
      <c r="C49" s="7">
        <f>((MROUND(C48,1)-MROUND('Semaine Précédente'!C48,1))/MROUND('Semaine Précédente'!C48,1)*100)</f>
        <v>0</v>
      </c>
      <c r="D49" s="7">
        <f>((MROUND(D48,1)-MROUND('Semaine Précédente'!D48,1))/MROUND('Semaine Précédente'!D48,1)*100)</f>
        <v>0</v>
      </c>
      <c r="E49" s="7">
        <f>((MROUND(E48,1)-MROUND('Semaine Précédente'!E48,1))/MROUND('Semaine Précédente'!E48,1)*100)</f>
        <v>0</v>
      </c>
      <c r="F49" s="7">
        <f>((MROUND(F48,1)-MROUND('Semaine Précédente'!F48,1))/MROUND('Semaine Précédente'!F48,1)*100)</f>
        <v>0</v>
      </c>
      <c r="G49" s="7">
        <f>((MROUND(G48,1)-MROUND('Semaine Précédente'!G48,1))/MROUND('Semaine Précédente'!G48,1)*100)</f>
        <v>0</v>
      </c>
      <c r="H49" s="7">
        <f>((MROUND(H48,1)-MROUND('Semaine Précédente'!H48,1))/MROUND('Semaine Précédente'!H48,1)*100)</f>
        <v>0.82730093071354716</v>
      </c>
    </row>
    <row r="50" spans="1:8" s="35" customFormat="1" ht="18.75" thickBot="1" x14ac:dyDescent="0.45">
      <c r="A50" s="76" t="s">
        <v>67</v>
      </c>
      <c r="B50" s="34" t="s">
        <v>8</v>
      </c>
      <c r="C50" s="5">
        <f>'MARCHE DANTOKPA'!I25</f>
        <v>950</v>
      </c>
      <c r="D50" s="5">
        <f>'MARCHE OUANDO'!I25</f>
        <v>1000</v>
      </c>
      <c r="E50" s="5">
        <f>'MARCHE ARZEKE'!I25</f>
        <v>1000</v>
      </c>
      <c r="F50" s="5">
        <f>'MARCHE ST KOUAGOU'!I25</f>
        <v>900</v>
      </c>
      <c r="G50" s="5">
        <f>'MARCHE BOHICON'!I25</f>
        <v>1000</v>
      </c>
      <c r="H50" s="5">
        <f>'MARCHE LOKOSSA'!I25</f>
        <v>950</v>
      </c>
    </row>
    <row r="51" spans="1:8" s="35" customFormat="1" ht="18.75" thickBot="1" x14ac:dyDescent="0.45">
      <c r="A51" s="76"/>
      <c r="B51" s="6" t="s">
        <v>9</v>
      </c>
      <c r="C51" s="7">
        <f>((MROUND(C50,1)-MROUND('Semaine Précédente'!C50,1))/MROUND('Semaine Précédente'!C50,1)*100)</f>
        <v>0</v>
      </c>
      <c r="D51" s="7">
        <f>((MROUND(D50,1)-MROUND('Semaine Précédente'!D50,1))/MROUND('Semaine Précédente'!D50,1)*100)</f>
        <v>0</v>
      </c>
      <c r="E51" s="7">
        <f>((MROUND(E50,1)-MROUND('Semaine Précédente'!E50,1))/MROUND('Semaine Précédente'!E50,1)*100)</f>
        <v>0</v>
      </c>
      <c r="F51" s="7">
        <f>((MROUND(F50,1)-MROUND('Semaine Précédente'!F50,1))/MROUND('Semaine Précédente'!F50,1)*100)</f>
        <v>0</v>
      </c>
      <c r="G51" s="7">
        <f>((MROUND(G50,1)-MROUND('Semaine Précédente'!G50,1))/MROUND('Semaine Précédente'!G50,1)*100)</f>
        <v>0</v>
      </c>
      <c r="H51" s="7">
        <f>((MROUND(H50,1)-MROUND('Semaine Précédente'!H50,1))/MROUND('Semaine Précédente'!H50,1)*100)</f>
        <v>0</v>
      </c>
    </row>
    <row r="52" spans="1:8" ht="18.75" thickBot="1" x14ac:dyDescent="0.45">
      <c r="A52" s="76" t="s">
        <v>27</v>
      </c>
      <c r="B52" s="4" t="s">
        <v>8</v>
      </c>
      <c r="C52" s="5">
        <f>'MARCHE DANTOKPA'!I26</f>
        <v>450</v>
      </c>
      <c r="D52" s="5">
        <f>'MARCHE OUANDO'!I26</f>
        <v>500</v>
      </c>
      <c r="E52" s="5">
        <f>'MARCHE ARZEKE'!I26</f>
        <v>500</v>
      </c>
      <c r="F52" s="5">
        <f>'MARCHE ST KOUAGOU'!I26</f>
        <v>450</v>
      </c>
      <c r="G52" s="5">
        <f>'MARCHE BOHICON'!I26</f>
        <v>400</v>
      </c>
      <c r="H52" s="5">
        <f>'MARCHE LOKOSSA'!I26</f>
        <v>500</v>
      </c>
    </row>
    <row r="53" spans="1:8" ht="18.75" thickBot="1" x14ac:dyDescent="0.45">
      <c r="A53" s="76"/>
      <c r="B53" s="6" t="s">
        <v>9</v>
      </c>
      <c r="C53" s="7">
        <f>((MROUND(C52,1)-MROUND('Semaine Précédente'!C52,1))/MROUND('Semaine Précédente'!C52,1)*100)</f>
        <v>0</v>
      </c>
      <c r="D53" s="7">
        <f>((MROUND(D52,1)-MROUND('Semaine Précédente'!D52,1))/MROUND('Semaine Précédente'!D52,1)*100)</f>
        <v>0</v>
      </c>
      <c r="E53" s="7">
        <f>((MROUND(E52,1)-MROUND('Semaine Précédente'!E52,1))/MROUND('Semaine Précédente'!E52,1)*100)</f>
        <v>0</v>
      </c>
      <c r="F53" s="7">
        <f>((MROUND(F52,1)-MROUND('Semaine Précédente'!F52,1))/MROUND('Semaine Précédente'!F52,1)*100)</f>
        <v>0</v>
      </c>
      <c r="G53" s="7">
        <f>((MROUND(G52,1)-MROUND('Semaine Précédente'!G52,1))/MROUND('Semaine Précédente'!G52,1)*100)</f>
        <v>0</v>
      </c>
      <c r="H53" s="7">
        <f>((MROUND(H52,1)-MROUND('Semaine Précédente'!H52,1))/MROUND('Semaine Précédente'!H52,1)*100)</f>
        <v>0</v>
      </c>
    </row>
    <row r="54" spans="1:8" s="35" customFormat="1" ht="18.75" thickBot="1" x14ac:dyDescent="0.45">
      <c r="A54" s="76" t="s">
        <v>68</v>
      </c>
      <c r="B54" s="34" t="s">
        <v>8</v>
      </c>
      <c r="C54" s="5">
        <f>'MARCHE DANTOKPA'!I27</f>
        <v>350</v>
      </c>
      <c r="D54" s="5">
        <f>'MARCHE OUANDO'!I27</f>
        <v>350</v>
      </c>
      <c r="E54" s="5">
        <f>'MARCHE ARZEKE'!I27</f>
        <v>350</v>
      </c>
      <c r="F54" s="5">
        <f>'MARCHE ST KOUAGOU'!I27</f>
        <v>350</v>
      </c>
      <c r="G54" s="5">
        <f>'MARCHE BOHICON'!I27</f>
        <v>350</v>
      </c>
      <c r="H54" s="5">
        <f>'MARCHE LOKOSSA'!I27</f>
        <v>350</v>
      </c>
    </row>
    <row r="55" spans="1:8" s="35" customFormat="1" ht="18.75" thickBot="1" x14ac:dyDescent="0.45">
      <c r="A55" s="76"/>
      <c r="B55" s="6" t="s">
        <v>9</v>
      </c>
      <c r="C55" s="7">
        <f>((MROUND(C54,1)-MROUND('Semaine Précédente'!C54,1))/MROUND('Semaine Précédente'!C54,1)*100)</f>
        <v>0</v>
      </c>
      <c r="D55" s="7">
        <f>((MROUND(D54,1)-MROUND('Semaine Précédente'!D54,1))/MROUND('Semaine Précédente'!D54,1)*100)</f>
        <v>0</v>
      </c>
      <c r="E55" s="7">
        <f>((MROUND(E54,1)-MROUND('Semaine Précédente'!E54,1))/MROUND('Semaine Précédente'!E54,1)*100)</f>
        <v>0</v>
      </c>
      <c r="F55" s="7">
        <f>((MROUND(F54,1)-MROUND('Semaine Précédente'!F54,1))/MROUND('Semaine Précédente'!F54,1)*100)</f>
        <v>0</v>
      </c>
      <c r="G55" s="7">
        <f>((MROUND(G54,1)-MROUND('Semaine Précédente'!G54,1))/MROUND('Semaine Précédente'!G54,1)*100)</f>
        <v>0</v>
      </c>
      <c r="H55" s="7">
        <f>((MROUND(H54,1)-MROUND('Semaine Précédente'!H54,1))/MROUND('Semaine Précédente'!H54,1)*100)</f>
        <v>0</v>
      </c>
    </row>
    <row r="56" spans="1:8" ht="18.75" thickBot="1" x14ac:dyDescent="0.45">
      <c r="A56" s="76" t="s">
        <v>28</v>
      </c>
      <c r="B56" s="4" t="s">
        <v>8</v>
      </c>
      <c r="C56" s="5">
        <f>'MARCHE DANTOKPA'!I28</f>
        <v>69000</v>
      </c>
      <c r="D56" s="5">
        <f>'MARCHE OUANDO'!I28</f>
        <v>68666.666666666672</v>
      </c>
      <c r="E56" s="5">
        <f>'MARCHE ARZEKE'!I28</f>
        <v>74000</v>
      </c>
      <c r="F56" s="5">
        <f>'MARCHE ST KOUAGOU'!I28</f>
        <v>76000</v>
      </c>
      <c r="G56" s="5">
        <f>'MARCHE BOHICON'!I28</f>
        <v>75000</v>
      </c>
      <c r="H56" s="5">
        <f>'MARCHE LOKOSSA'!I28</f>
        <v>69666.666666666672</v>
      </c>
    </row>
    <row r="57" spans="1:8" ht="18.75" thickBot="1" x14ac:dyDescent="0.45">
      <c r="A57" s="76"/>
      <c r="B57" s="6" t="s">
        <v>9</v>
      </c>
      <c r="C57" s="7">
        <f>((MROUND(C56,1)-MROUND('Semaine Précédente'!C56,1))/MROUND('Semaine Précédente'!C56,1)*100)</f>
        <v>-2.8169014084507045</v>
      </c>
      <c r="D57" s="7">
        <f>((MROUND(D56,1)-MROUND('Semaine Précédente'!D56,1))/MROUND('Semaine Précédente'!D56,1)*100)</f>
        <v>0</v>
      </c>
      <c r="E57" s="7">
        <f>((MROUND(E56,1)-MROUND('Semaine Précédente'!E56,1))/MROUND('Semaine Précédente'!E56,1)*100)</f>
        <v>-0.44798407167745147</v>
      </c>
      <c r="F57" s="7">
        <f>((MROUND(F56,1)-MROUND('Semaine Précédente'!F56,1))/MROUND('Semaine Précédente'!F56,1)*100)</f>
        <v>0</v>
      </c>
      <c r="G57" s="7">
        <f>((MROUND(G56,1)-MROUND('Semaine Précédente'!G56,1))/MROUND('Semaine Précédente'!G56,1)*100)</f>
        <v>0</v>
      </c>
      <c r="H57" s="7">
        <f>((MROUND(H56,1)-MROUND('Semaine Précédente'!H56,1))/MROUND('Semaine Précédente'!H56,1)*100)</f>
        <v>-0.94692391907070661</v>
      </c>
    </row>
    <row r="58" spans="1:8" ht="18.75" thickBot="1" x14ac:dyDescent="0.45">
      <c r="A58" s="76" t="s">
        <v>29</v>
      </c>
      <c r="B58" s="4" t="s">
        <v>8</v>
      </c>
      <c r="C58" s="5">
        <f>'MARCHE DANTOKPA'!I29</f>
        <v>70000</v>
      </c>
      <c r="D58" s="5">
        <f>'MARCHE OUANDO'!I29</f>
        <v>68666.666666666672</v>
      </c>
      <c r="E58" s="5">
        <f>'MARCHE ARZEKE'!I29</f>
        <v>74000</v>
      </c>
      <c r="F58" s="5">
        <f>'MARCHE ST KOUAGOU'!I29</f>
        <v>76000</v>
      </c>
      <c r="G58" s="5">
        <f>'MARCHE BOHICON'!I29</f>
        <v>75000</v>
      </c>
      <c r="H58" s="5">
        <f>'MARCHE LOKOSSA'!I29</f>
        <v>69333.333333333328</v>
      </c>
    </row>
    <row r="59" spans="1:8" ht="18.75" thickBot="1" x14ac:dyDescent="0.45">
      <c r="A59" s="76"/>
      <c r="B59" s="6" t="s">
        <v>9</v>
      </c>
      <c r="C59" s="7">
        <f>((MROUND(C58,1)-MROUND('Semaine Précédente'!C58,1))/MROUND('Semaine Précédente'!C58,1)*100)</f>
        <v>-1.4084507042253522</v>
      </c>
      <c r="D59" s="7">
        <f>((MROUND(D58,1)-MROUND('Semaine Précédente'!D58,1))/MROUND('Semaine Précédente'!D58,1)*100)</f>
        <v>0</v>
      </c>
      <c r="E59" s="7">
        <f>((MROUND(E58,1)-MROUND('Semaine Précédente'!E58,1))/MROUND('Semaine Précédente'!E58,1)*100)</f>
        <v>-0.22516752733695578</v>
      </c>
      <c r="F59" s="7">
        <f>((MROUND(F58,1)-MROUND('Semaine Précédente'!F58,1))/MROUND('Semaine Précédente'!F58,1)*100)</f>
        <v>0</v>
      </c>
      <c r="G59" s="7">
        <f>((MROUND(G58,1)-MROUND('Semaine Précédente'!G58,1))/MROUND('Semaine Précédente'!G58,1)*100)</f>
        <v>0</v>
      </c>
      <c r="H59" s="7">
        <f>((MROUND(H58,1)-MROUND('Semaine Précédente'!H58,1))/MROUND('Semaine Précédente'!H58,1)*100)</f>
        <v>-1.4218076862923521</v>
      </c>
    </row>
    <row r="60" spans="1:8" ht="18.75" thickBot="1" x14ac:dyDescent="0.45">
      <c r="A60" s="76" t="s">
        <v>30</v>
      </c>
      <c r="B60" s="4" t="s">
        <v>8</v>
      </c>
      <c r="C60" s="5">
        <f>'MARCHE DANTOKPA'!I30</f>
        <v>480000</v>
      </c>
      <c r="D60" s="5">
        <f>'MARCHE OUANDO'!I30</f>
        <v>490000</v>
      </c>
      <c r="E60" s="5">
        <f>'MARCHE ARZEKE'!I30</f>
        <v>491666.66666666669</v>
      </c>
      <c r="F60" s="5">
        <f>'MARCHE ST KOUAGOU'!I30</f>
        <v>510000</v>
      </c>
      <c r="G60" s="5">
        <f>'MARCHE BOHICON'!I30</f>
        <v>490000</v>
      </c>
      <c r="H60" s="5">
        <f>'MARCHE LOKOSSA'!I30</f>
        <v>490000</v>
      </c>
    </row>
    <row r="61" spans="1:8" ht="18.75" thickBot="1" x14ac:dyDescent="0.45">
      <c r="A61" s="76"/>
      <c r="B61" s="6" t="s">
        <v>9</v>
      </c>
      <c r="C61" s="7">
        <f>((MROUND(C60,1)-MROUND('Semaine Précédente'!C60,1))/MROUND('Semaine Précédente'!C60,1)*100)</f>
        <v>0</v>
      </c>
      <c r="D61" s="7">
        <f>((MROUND(D60,1)-MROUND('Semaine Précédente'!D60,1))/MROUND('Semaine Précédente'!D60,1)*100)</f>
        <v>0</v>
      </c>
      <c r="E61" s="7">
        <f>((MROUND(E60,1)-MROUND('Semaine Précédente'!E60,1))/MROUND('Semaine Précédente'!E60,1)*100)</f>
        <v>0</v>
      </c>
      <c r="F61" s="7">
        <f>((MROUND(F60,1)-MROUND('Semaine Précédente'!F60,1))/MROUND('Semaine Précédente'!F60,1)*100)</f>
        <v>0</v>
      </c>
      <c r="G61" s="7">
        <f>((MROUND(G60,1)-MROUND('Semaine Précédente'!G60,1))/MROUND('Semaine Précédente'!G60,1)*100)</f>
        <v>0</v>
      </c>
      <c r="H61" s="7">
        <f>((MROUND(H60,1)-MROUND('Semaine Précédente'!H60,1))/MROUND('Semaine Précédente'!H60,1)*100)</f>
        <v>0</v>
      </c>
    </row>
    <row r="62" spans="1:8" ht="18.75" thickBot="1" x14ac:dyDescent="0.45">
      <c r="A62" s="76" t="s">
        <v>31</v>
      </c>
      <c r="B62" s="4" t="s">
        <v>8</v>
      </c>
      <c r="C62" s="5">
        <f>'MARCHE DANTOKPA'!I31</f>
        <v>480000</v>
      </c>
      <c r="D62" s="5">
        <f>'MARCHE OUANDO'!I31</f>
        <v>490000</v>
      </c>
      <c r="E62" s="5">
        <f>'MARCHE ARZEKE'!I31</f>
        <v>495000</v>
      </c>
      <c r="F62" s="5">
        <f>'MARCHE ST KOUAGOU'!I31</f>
        <v>510000</v>
      </c>
      <c r="G62" s="5">
        <f>'MARCHE BOHICON'!I31</f>
        <v>490000</v>
      </c>
      <c r="H62" s="5">
        <f>'MARCHE LOKOSSA'!I31</f>
        <v>490000</v>
      </c>
    </row>
    <row r="63" spans="1:8" ht="18.75" thickBot="1" x14ac:dyDescent="0.45">
      <c r="A63" s="76"/>
      <c r="B63" s="6" t="s">
        <v>9</v>
      </c>
      <c r="C63" s="7">
        <f>((MROUND(C62,1)-MROUND('Semaine Précédente'!C62,1))/MROUND('Semaine Précédente'!C62,1)*100)</f>
        <v>0</v>
      </c>
      <c r="D63" s="7">
        <f>((MROUND(D62,1)-MROUND('Semaine Précédente'!D62,1))/MROUND('Semaine Précédente'!D62,1)*100)</f>
        <v>0</v>
      </c>
      <c r="E63" s="7">
        <f>((MROUND(E62,1)-MROUND('Semaine Précédente'!E62,1))/MROUND('Semaine Précédente'!E62,1)*100)</f>
        <v>0</v>
      </c>
      <c r="F63" s="7">
        <f>((MROUND(F62,1)-MROUND('Semaine Précédente'!F62,1))/MROUND('Semaine Précédente'!F62,1)*100)</f>
        <v>0</v>
      </c>
      <c r="G63" s="7">
        <f>((MROUND(G62,1)-MROUND('Semaine Précédente'!G62,1))/MROUND('Semaine Précédente'!G62,1)*100)</f>
        <v>0</v>
      </c>
      <c r="H63" s="7">
        <f>((MROUND(H62,1)-MROUND('Semaine Précédente'!H62,1))/MROUND('Semaine Précédente'!H62,1)*100)</f>
        <v>0</v>
      </c>
    </row>
    <row r="64" spans="1:8" x14ac:dyDescent="0.4">
      <c r="A64" s="67" t="s">
        <v>54</v>
      </c>
      <c r="B64" s="68"/>
      <c r="C64" s="68"/>
      <c r="D64" s="68"/>
      <c r="E64" s="65"/>
      <c r="F64" s="60"/>
      <c r="G64" s="65"/>
      <c r="H64" s="62"/>
    </row>
    <row r="65" spans="1:8" ht="17.25" customHeight="1" x14ac:dyDescent="0.4">
      <c r="A65" s="64" t="s">
        <v>55</v>
      </c>
      <c r="B65" s="64"/>
      <c r="C65" s="64"/>
      <c r="D65" s="64"/>
      <c r="E65" s="65"/>
      <c r="F65" s="60"/>
      <c r="G65" s="65"/>
      <c r="H65" s="62"/>
    </row>
    <row r="66" spans="1:8" x14ac:dyDescent="0.4">
      <c r="A66" s="69"/>
      <c r="B66" s="69"/>
      <c r="C66" s="69"/>
      <c r="D66" s="69"/>
      <c r="E66" s="66"/>
      <c r="F66" s="61"/>
      <c r="G66" s="66"/>
      <c r="H66" s="63"/>
    </row>
  </sheetData>
  <mergeCells count="30">
    <mergeCell ref="A56:A57"/>
    <mergeCell ref="A58:A59"/>
    <mergeCell ref="A60:A61"/>
    <mergeCell ref="A62:A63"/>
    <mergeCell ref="C4:H4"/>
    <mergeCell ref="A6:A7"/>
    <mergeCell ref="A8:A9"/>
    <mergeCell ref="A10:A11"/>
    <mergeCell ref="A12:A13"/>
    <mergeCell ref="A14:A15"/>
    <mergeCell ref="A50:A51"/>
    <mergeCell ref="A54:A55"/>
    <mergeCell ref="A38:A39"/>
    <mergeCell ref="A40:A41"/>
    <mergeCell ref="A42:A43"/>
    <mergeCell ref="A16:A17"/>
    <mergeCell ref="A48:A49"/>
    <mergeCell ref="A52:A53"/>
    <mergeCell ref="A18:A19"/>
    <mergeCell ref="A20:A21"/>
    <mergeCell ref="A22:A23"/>
    <mergeCell ref="A32:A33"/>
    <mergeCell ref="A34:A35"/>
    <mergeCell ref="A36:A37"/>
    <mergeCell ref="A44:A45"/>
    <mergeCell ref="A46:A47"/>
    <mergeCell ref="A24:A25"/>
    <mergeCell ref="A26:A27"/>
    <mergeCell ref="A28:A29"/>
    <mergeCell ref="A30:A31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6" workbookViewId="0">
      <selection activeCell="D8" sqref="D8"/>
    </sheetView>
  </sheetViews>
  <sheetFormatPr baseColWidth="10" defaultRowHeight="18" x14ac:dyDescent="0.4"/>
  <cols>
    <col min="1" max="1" width="49.28515625" style="1" customWidth="1"/>
    <col min="2" max="2" width="7.85546875" style="1" bestFit="1" customWidth="1"/>
    <col min="3" max="3" width="9.85546875" style="1" bestFit="1" customWidth="1"/>
    <col min="4" max="4" width="8.28515625" style="1" bestFit="1" customWidth="1"/>
    <col min="5" max="5" width="9.85546875" style="1" bestFit="1" customWidth="1"/>
    <col min="6" max="6" width="8.7109375" style="1" bestFit="1" customWidth="1"/>
    <col min="7" max="7" width="9.85546875" style="1" bestFit="1" customWidth="1"/>
    <col min="8" max="8" width="8.42578125" style="1" bestFit="1" customWidth="1"/>
    <col min="9" max="9" width="15.85546875" style="10" bestFit="1" customWidth="1"/>
    <col min="10" max="10" width="4.7109375" style="1" customWidth="1"/>
    <col min="11" max="11" width="15" style="24" bestFit="1" customWidth="1"/>
    <col min="12" max="12" width="26.85546875" style="24" bestFit="1" customWidth="1"/>
    <col min="13" max="13" width="7.85546875" style="27" bestFit="1" customWidth="1"/>
    <col min="14" max="14" width="6.42578125" style="1" bestFit="1" customWidth="1"/>
    <col min="15" max="16384" width="11.42578125" style="1"/>
  </cols>
  <sheetData>
    <row r="1" spans="1:13" ht="18.75" thickBot="1" x14ac:dyDescent="0.45">
      <c r="A1" s="11" t="s">
        <v>56</v>
      </c>
      <c r="G1" s="11"/>
      <c r="K1" s="87" t="s">
        <v>63</v>
      </c>
      <c r="L1" s="87" t="s">
        <v>61</v>
      </c>
      <c r="M1" s="88" t="s">
        <v>62</v>
      </c>
    </row>
    <row r="2" spans="1:13" ht="19.5" thickTop="1" thickBot="1" x14ac:dyDescent="0.45">
      <c r="A2" s="12" t="s">
        <v>33</v>
      </c>
      <c r="B2" s="13" t="s">
        <v>34</v>
      </c>
      <c r="C2" s="14" t="s">
        <v>35</v>
      </c>
      <c r="D2" s="15" t="s">
        <v>36</v>
      </c>
      <c r="E2" s="14" t="s">
        <v>37</v>
      </c>
      <c r="F2" s="15" t="s">
        <v>38</v>
      </c>
      <c r="G2" s="14" t="s">
        <v>39</v>
      </c>
      <c r="H2" s="16" t="s">
        <v>40</v>
      </c>
      <c r="I2" s="17" t="s">
        <v>41</v>
      </c>
      <c r="K2" s="88"/>
      <c r="L2" s="88"/>
      <c r="M2" s="88"/>
    </row>
    <row r="3" spans="1:13" s="19" customFormat="1" ht="21" customHeight="1" thickBot="1" x14ac:dyDescent="0.45">
      <c r="A3" s="36" t="s">
        <v>7</v>
      </c>
      <c r="B3" s="41" t="s">
        <v>70</v>
      </c>
      <c r="C3" s="43">
        <v>250</v>
      </c>
      <c r="D3" s="43">
        <v>1020</v>
      </c>
      <c r="E3" s="43">
        <f t="shared" ref="E3:F13" si="0">C3</f>
        <v>250</v>
      </c>
      <c r="F3" s="43">
        <f>D3</f>
        <v>1020</v>
      </c>
      <c r="G3" s="43">
        <f t="shared" ref="G3:H13" si="1">C3</f>
        <v>250</v>
      </c>
      <c r="H3" s="43">
        <f>D3</f>
        <v>1020</v>
      </c>
      <c r="I3" s="39">
        <f>(SUM(C3/D3+E3/F3+G3/H3)*1000)/3</f>
        <v>245.09803921568627</v>
      </c>
      <c r="K3" s="39">
        <v>244.37927663734115</v>
      </c>
      <c r="L3" s="21">
        <f t="shared" ref="L3:L27" si="2">I3-K3</f>
        <v>0.71876257834512103</v>
      </c>
      <c r="M3" s="22">
        <f>(I3-K3)/K3</f>
        <v>2.9411764705882353E-3</v>
      </c>
    </row>
    <row r="4" spans="1:13" ht="21" customHeight="1" thickBot="1" x14ac:dyDescent="0.45">
      <c r="A4" s="36" t="s">
        <v>42</v>
      </c>
      <c r="B4" s="41" t="s">
        <v>70</v>
      </c>
      <c r="C4" s="43">
        <v>500</v>
      </c>
      <c r="D4" s="43">
        <v>1017</v>
      </c>
      <c r="E4" s="43">
        <f t="shared" si="0"/>
        <v>500</v>
      </c>
      <c r="F4" s="43">
        <f t="shared" si="0"/>
        <v>1017</v>
      </c>
      <c r="G4" s="43">
        <f t="shared" si="1"/>
        <v>500</v>
      </c>
      <c r="H4" s="43">
        <f t="shared" si="1"/>
        <v>1017</v>
      </c>
      <c r="I4" s="39">
        <f t="shared" ref="I4:I13" si="3">(SUM(C4/D4+E4/F4+G4/H4)*1000)/3</f>
        <v>491.64208456243847</v>
      </c>
      <c r="K4" s="39">
        <v>488.31229704669772</v>
      </c>
      <c r="L4" s="25">
        <f t="shared" si="2"/>
        <v>3.3297875157407475</v>
      </c>
      <c r="M4" s="26">
        <f t="shared" ref="M4:M27" si="4">(I4-K4)/K4</f>
        <v>6.8189712523711379E-3</v>
      </c>
    </row>
    <row r="5" spans="1:13" s="19" customFormat="1" ht="21" customHeight="1" thickBot="1" x14ac:dyDescent="0.45">
      <c r="A5" s="36" t="s">
        <v>11</v>
      </c>
      <c r="B5" s="41" t="s">
        <v>70</v>
      </c>
      <c r="C5" s="43">
        <v>400</v>
      </c>
      <c r="D5" s="43">
        <v>1023</v>
      </c>
      <c r="E5" s="43">
        <f t="shared" si="0"/>
        <v>400</v>
      </c>
      <c r="F5" s="43">
        <f t="shared" si="0"/>
        <v>1023</v>
      </c>
      <c r="G5" s="43">
        <f t="shared" si="1"/>
        <v>400</v>
      </c>
      <c r="H5" s="43">
        <f t="shared" si="1"/>
        <v>1023</v>
      </c>
      <c r="I5" s="39">
        <f t="shared" si="3"/>
        <v>391.00684261974578</v>
      </c>
      <c r="K5" s="39">
        <v>387.97284190106689</v>
      </c>
      <c r="L5" s="21">
        <f t="shared" si="2"/>
        <v>3.0340007186788966</v>
      </c>
      <c r="M5" s="22">
        <f t="shared" si="4"/>
        <v>7.8201368523948562E-3</v>
      </c>
    </row>
    <row r="6" spans="1:13" s="19" customFormat="1" ht="21" customHeight="1" thickBot="1" x14ac:dyDescent="0.45">
      <c r="A6" s="36" t="s">
        <v>12</v>
      </c>
      <c r="B6" s="41" t="s">
        <v>70</v>
      </c>
      <c r="C6" s="43">
        <v>400</v>
      </c>
      <c r="D6" s="43">
        <v>921</v>
      </c>
      <c r="E6" s="43">
        <f t="shared" si="0"/>
        <v>400</v>
      </c>
      <c r="F6" s="43">
        <f t="shared" si="0"/>
        <v>921</v>
      </c>
      <c r="G6" s="43">
        <f t="shared" si="1"/>
        <v>400</v>
      </c>
      <c r="H6" s="43">
        <f t="shared" si="1"/>
        <v>921</v>
      </c>
      <c r="I6" s="39">
        <f t="shared" si="3"/>
        <v>434.31053203040182</v>
      </c>
      <c r="K6" s="39">
        <v>432.90043290043286</v>
      </c>
      <c r="L6" s="21">
        <f t="shared" si="2"/>
        <v>1.4100991299689554</v>
      </c>
      <c r="M6" s="22">
        <f t="shared" si="4"/>
        <v>3.2573289902282873E-3</v>
      </c>
    </row>
    <row r="7" spans="1:13" s="19" customFormat="1" ht="21" customHeight="1" thickBot="1" x14ac:dyDescent="0.45">
      <c r="A7" s="36" t="s">
        <v>13</v>
      </c>
      <c r="B7" s="41" t="s">
        <v>70</v>
      </c>
      <c r="C7" s="43">
        <v>400</v>
      </c>
      <c r="D7" s="43">
        <v>918</v>
      </c>
      <c r="E7" s="43">
        <f t="shared" si="0"/>
        <v>400</v>
      </c>
      <c r="F7" s="43">
        <f t="shared" si="0"/>
        <v>918</v>
      </c>
      <c r="G7" s="43">
        <f t="shared" si="1"/>
        <v>400</v>
      </c>
      <c r="H7" s="43">
        <f t="shared" si="1"/>
        <v>918</v>
      </c>
      <c r="I7" s="39">
        <f t="shared" si="3"/>
        <v>435.72984749455344</v>
      </c>
      <c r="K7" s="39">
        <v>431.56596794081383</v>
      </c>
      <c r="L7" s="21">
        <f t="shared" si="2"/>
        <v>4.1638795537396049</v>
      </c>
      <c r="M7" s="22">
        <f t="shared" si="4"/>
        <v>9.6483037659509125E-3</v>
      </c>
    </row>
    <row r="8" spans="1:13" s="19" customFormat="1" ht="21" customHeight="1" thickBot="1" x14ac:dyDescent="0.45">
      <c r="A8" s="37" t="s">
        <v>64</v>
      </c>
      <c r="B8" s="41" t="s">
        <v>70</v>
      </c>
      <c r="C8" s="43">
        <v>500</v>
      </c>
      <c r="D8" s="43">
        <v>1105</v>
      </c>
      <c r="E8" s="43">
        <f t="shared" si="0"/>
        <v>500</v>
      </c>
      <c r="F8" s="43">
        <f t="shared" si="0"/>
        <v>1105</v>
      </c>
      <c r="G8" s="43">
        <f t="shared" si="1"/>
        <v>500</v>
      </c>
      <c r="H8" s="43">
        <f t="shared" si="1"/>
        <v>1105</v>
      </c>
      <c r="I8" s="39">
        <f t="shared" si="3"/>
        <v>452.48868778280547</v>
      </c>
      <c r="K8" s="39">
        <v>447.62757385854962</v>
      </c>
      <c r="L8" s="21">
        <f t="shared" si="2"/>
        <v>4.8611139242558465</v>
      </c>
      <c r="M8" s="22">
        <f t="shared" si="4"/>
        <v>1.0859728506787562E-2</v>
      </c>
    </row>
    <row r="9" spans="1:13" s="19" customFormat="1" ht="21" customHeight="1" thickBot="1" x14ac:dyDescent="0.45">
      <c r="A9" s="36" t="s">
        <v>43</v>
      </c>
      <c r="B9" s="41" t="s">
        <v>70</v>
      </c>
      <c r="C9" s="43">
        <v>700</v>
      </c>
      <c r="D9" s="43">
        <v>1023</v>
      </c>
      <c r="E9" s="43">
        <f t="shared" si="0"/>
        <v>700</v>
      </c>
      <c r="F9" s="43">
        <f t="shared" si="0"/>
        <v>1023</v>
      </c>
      <c r="G9" s="43">
        <f t="shared" si="1"/>
        <v>700</v>
      </c>
      <c r="H9" s="43">
        <f t="shared" si="1"/>
        <v>1023</v>
      </c>
      <c r="I9" s="39">
        <f t="shared" si="3"/>
        <v>684.26197458455511</v>
      </c>
      <c r="K9" s="39">
        <v>682.05396563139436</v>
      </c>
      <c r="L9" s="21">
        <f t="shared" si="2"/>
        <v>2.2080089531607427</v>
      </c>
      <c r="M9" s="22">
        <f t="shared" si="4"/>
        <v>3.2372936225313694E-3</v>
      </c>
    </row>
    <row r="10" spans="1:13" s="19" customFormat="1" ht="21" customHeight="1" thickBot="1" x14ac:dyDescent="0.45">
      <c r="A10" s="37" t="s">
        <v>44</v>
      </c>
      <c r="B10" s="41" t="s">
        <v>70</v>
      </c>
      <c r="C10" s="43">
        <v>500</v>
      </c>
      <c r="D10" s="43">
        <v>2086</v>
      </c>
      <c r="E10" s="43">
        <f t="shared" si="0"/>
        <v>500</v>
      </c>
      <c r="F10" s="43">
        <f t="shared" si="0"/>
        <v>2086</v>
      </c>
      <c r="G10" s="43">
        <f t="shared" si="1"/>
        <v>500</v>
      </c>
      <c r="H10" s="43">
        <f t="shared" si="1"/>
        <v>2086</v>
      </c>
      <c r="I10" s="39">
        <f t="shared" si="3"/>
        <v>239.69319271332691</v>
      </c>
      <c r="K10" s="39">
        <v>242.00994491769288</v>
      </c>
      <c r="L10" s="21">
        <f t="shared" si="2"/>
        <v>-2.3167522043659687</v>
      </c>
      <c r="M10" s="22">
        <f t="shared" si="4"/>
        <v>-9.5729628183415846E-3</v>
      </c>
    </row>
    <row r="11" spans="1:13" s="19" customFormat="1" ht="23.25" thickBot="1" x14ac:dyDescent="0.45">
      <c r="A11" s="36" t="s">
        <v>45</v>
      </c>
      <c r="B11" s="41" t="s">
        <v>70</v>
      </c>
      <c r="C11" s="43">
        <v>200</v>
      </c>
      <c r="D11" s="43">
        <v>819</v>
      </c>
      <c r="E11" s="43">
        <f t="shared" si="0"/>
        <v>200</v>
      </c>
      <c r="F11" s="43">
        <v>841</v>
      </c>
      <c r="G11" s="43">
        <f t="shared" si="1"/>
        <v>200</v>
      </c>
      <c r="H11" s="43">
        <v>884</v>
      </c>
      <c r="I11" s="39">
        <f t="shared" si="3"/>
        <v>236.08557217006543</v>
      </c>
      <c r="K11" s="39">
        <v>226.09746530608319</v>
      </c>
      <c r="L11" s="21">
        <f t="shared" si="2"/>
        <v>9.9881068639822388</v>
      </c>
      <c r="M11" s="22">
        <f t="shared" si="4"/>
        <v>4.4176111618326519E-2</v>
      </c>
    </row>
    <row r="12" spans="1:13" s="19" customFormat="1" ht="23.25" thickBot="1" x14ac:dyDescent="0.45">
      <c r="A12" s="37" t="s">
        <v>17</v>
      </c>
      <c r="B12" s="41" t="s">
        <v>70</v>
      </c>
      <c r="C12" s="43">
        <v>100</v>
      </c>
      <c r="D12" s="43">
        <v>182</v>
      </c>
      <c r="E12" s="43">
        <f t="shared" si="0"/>
        <v>100</v>
      </c>
      <c r="F12" s="43">
        <v>171</v>
      </c>
      <c r="G12" s="43">
        <f t="shared" si="1"/>
        <v>100</v>
      </c>
      <c r="H12" s="43">
        <v>164</v>
      </c>
      <c r="I12" s="39">
        <f t="shared" si="3"/>
        <v>581.33398954965071</v>
      </c>
      <c r="K12" s="39">
        <v>571.5150261893582</v>
      </c>
      <c r="L12" s="21">
        <f t="shared" si="2"/>
        <v>9.8189633602925142</v>
      </c>
      <c r="M12" s="22">
        <f t="shared" si="4"/>
        <v>1.7180586529389395E-2</v>
      </c>
    </row>
    <row r="13" spans="1:13" ht="21" customHeight="1" thickBot="1" x14ac:dyDescent="0.45">
      <c r="A13" s="36" t="s">
        <v>46</v>
      </c>
      <c r="B13" s="41" t="s">
        <v>70</v>
      </c>
      <c r="C13" s="43">
        <v>200</v>
      </c>
      <c r="D13" s="43">
        <v>227</v>
      </c>
      <c r="E13" s="43">
        <f t="shared" si="0"/>
        <v>200</v>
      </c>
      <c r="F13" s="43">
        <v>229</v>
      </c>
      <c r="G13" s="43">
        <f t="shared" si="1"/>
        <v>200</v>
      </c>
      <c r="H13" s="43">
        <v>193</v>
      </c>
      <c r="I13" s="39">
        <f t="shared" si="3"/>
        <v>930.22971472970914</v>
      </c>
      <c r="K13" s="39">
        <v>877.02846323535994</v>
      </c>
      <c r="L13" s="25">
        <f t="shared" si="2"/>
        <v>53.201251494349208</v>
      </c>
      <c r="M13" s="26">
        <f t="shared" si="4"/>
        <v>6.0660803753266657E-2</v>
      </c>
    </row>
    <row r="14" spans="1:13" ht="21" customHeight="1" thickBot="1" x14ac:dyDescent="0.45">
      <c r="A14" s="36" t="s">
        <v>19</v>
      </c>
      <c r="B14" s="41" t="s">
        <v>71</v>
      </c>
      <c r="C14" s="43">
        <v>1100</v>
      </c>
      <c r="D14" s="46"/>
      <c r="E14" s="43">
        <f>C14</f>
        <v>1100</v>
      </c>
      <c r="F14" s="46"/>
      <c r="G14" s="43">
        <f>C14</f>
        <v>1100</v>
      </c>
      <c r="H14" s="47"/>
      <c r="I14" s="38">
        <f t="shared" ref="I14:I31" si="5">(+C14+E14+G14)/3</f>
        <v>1100</v>
      </c>
      <c r="K14" s="38">
        <v>1100</v>
      </c>
      <c r="L14" s="25">
        <f t="shared" si="2"/>
        <v>0</v>
      </c>
      <c r="M14" s="26">
        <f t="shared" si="4"/>
        <v>0</v>
      </c>
    </row>
    <row r="15" spans="1:13" ht="21" customHeight="1" thickBot="1" x14ac:dyDescent="0.45">
      <c r="A15" s="36" t="s">
        <v>20</v>
      </c>
      <c r="B15" s="41" t="s">
        <v>71</v>
      </c>
      <c r="C15" s="43">
        <v>650</v>
      </c>
      <c r="D15" s="46"/>
      <c r="E15" s="43">
        <f t="shared" ref="E15:E31" si="6">C15</f>
        <v>650</v>
      </c>
      <c r="F15" s="46"/>
      <c r="G15" s="43">
        <f t="shared" ref="G15:G31" si="7">C15</f>
        <v>650</v>
      </c>
      <c r="H15" s="47"/>
      <c r="I15" s="38">
        <f t="shared" si="5"/>
        <v>650</v>
      </c>
      <c r="K15" s="38">
        <v>700</v>
      </c>
      <c r="L15" s="25">
        <f t="shared" si="2"/>
        <v>-50</v>
      </c>
      <c r="M15" s="26">
        <f t="shared" si="4"/>
        <v>-7.1428571428571425E-2</v>
      </c>
    </row>
    <row r="16" spans="1:13" ht="23.25" thickBot="1" x14ac:dyDescent="0.45">
      <c r="A16" s="36" t="s">
        <v>21</v>
      </c>
      <c r="B16" s="41" t="s">
        <v>71</v>
      </c>
      <c r="C16" s="43">
        <v>650</v>
      </c>
      <c r="D16" s="46"/>
      <c r="E16" s="43">
        <f t="shared" si="6"/>
        <v>650</v>
      </c>
      <c r="F16" s="46"/>
      <c r="G16" s="43">
        <f t="shared" si="7"/>
        <v>650</v>
      </c>
      <c r="H16" s="47"/>
      <c r="I16" s="38">
        <f t="shared" si="5"/>
        <v>650</v>
      </c>
      <c r="K16" s="38">
        <v>600</v>
      </c>
      <c r="L16" s="25">
        <f t="shared" si="2"/>
        <v>50</v>
      </c>
      <c r="M16" s="26">
        <f t="shared" si="4"/>
        <v>8.3333333333333329E-2</v>
      </c>
    </row>
    <row r="17" spans="1:13" s="19" customFormat="1" ht="21" customHeight="1" thickBot="1" x14ac:dyDescent="0.45">
      <c r="A17" s="37" t="s">
        <v>22</v>
      </c>
      <c r="B17" s="41" t="s">
        <v>71</v>
      </c>
      <c r="C17" s="43">
        <v>450</v>
      </c>
      <c r="D17" s="46"/>
      <c r="E17" s="43">
        <f t="shared" si="6"/>
        <v>450</v>
      </c>
      <c r="F17" s="46"/>
      <c r="G17" s="43">
        <f t="shared" si="7"/>
        <v>450</v>
      </c>
      <c r="H17" s="47"/>
      <c r="I17" s="38">
        <f t="shared" si="5"/>
        <v>450</v>
      </c>
      <c r="K17" s="38">
        <v>450</v>
      </c>
      <c r="L17" s="21">
        <f t="shared" si="2"/>
        <v>0</v>
      </c>
      <c r="M17" s="22">
        <f t="shared" si="4"/>
        <v>0</v>
      </c>
    </row>
    <row r="18" spans="1:13" s="19" customFormat="1" ht="21" customHeight="1" thickBot="1" x14ac:dyDescent="0.45">
      <c r="A18" s="36" t="s">
        <v>47</v>
      </c>
      <c r="B18" s="41" t="s">
        <v>72</v>
      </c>
      <c r="C18" s="43">
        <v>3500</v>
      </c>
      <c r="D18" s="46"/>
      <c r="E18" s="43">
        <f t="shared" si="6"/>
        <v>3500</v>
      </c>
      <c r="F18" s="46"/>
      <c r="G18" s="43">
        <f t="shared" si="7"/>
        <v>3500</v>
      </c>
      <c r="H18" s="47"/>
      <c r="I18" s="38">
        <f t="shared" si="5"/>
        <v>3500</v>
      </c>
      <c r="K18" s="38">
        <v>3500</v>
      </c>
      <c r="L18" s="21">
        <f t="shared" si="2"/>
        <v>0</v>
      </c>
      <c r="M18" s="22">
        <f t="shared" si="4"/>
        <v>0</v>
      </c>
    </row>
    <row r="19" spans="1:13" ht="21" customHeight="1" thickBot="1" x14ac:dyDescent="0.45">
      <c r="A19" s="36" t="s">
        <v>24</v>
      </c>
      <c r="B19" s="41" t="s">
        <v>72</v>
      </c>
      <c r="C19" s="43">
        <v>6850</v>
      </c>
      <c r="D19" s="46"/>
      <c r="E19" s="43">
        <f t="shared" si="6"/>
        <v>6850</v>
      </c>
      <c r="F19" s="46"/>
      <c r="G19" s="43">
        <f t="shared" si="7"/>
        <v>6850</v>
      </c>
      <c r="H19" s="47"/>
      <c r="I19" s="38">
        <f t="shared" si="5"/>
        <v>6850</v>
      </c>
      <c r="K19" s="38">
        <v>6850</v>
      </c>
      <c r="L19" s="25">
        <f t="shared" si="2"/>
        <v>0</v>
      </c>
      <c r="M19" s="26">
        <f t="shared" si="4"/>
        <v>0</v>
      </c>
    </row>
    <row r="20" spans="1:13" ht="21" customHeight="1" thickBot="1" x14ac:dyDescent="0.45">
      <c r="A20" s="36" t="s">
        <v>48</v>
      </c>
      <c r="B20" s="41" t="s">
        <v>73</v>
      </c>
      <c r="C20" s="43">
        <v>1300</v>
      </c>
      <c r="D20" s="46"/>
      <c r="E20" s="43">
        <f t="shared" si="6"/>
        <v>1300</v>
      </c>
      <c r="F20" s="46"/>
      <c r="G20" s="43">
        <f t="shared" si="7"/>
        <v>1300</v>
      </c>
      <c r="H20" s="47"/>
      <c r="I20" s="38">
        <f t="shared" si="5"/>
        <v>1300</v>
      </c>
      <c r="K20" s="38">
        <v>1300</v>
      </c>
      <c r="L20" s="25">
        <f t="shared" si="2"/>
        <v>0</v>
      </c>
      <c r="M20" s="26">
        <f t="shared" si="4"/>
        <v>0</v>
      </c>
    </row>
    <row r="21" spans="1:13" ht="21" customHeight="1" thickBot="1" x14ac:dyDescent="0.45">
      <c r="A21" s="36" t="s">
        <v>25</v>
      </c>
      <c r="B21" s="41" t="s">
        <v>73</v>
      </c>
      <c r="C21" s="43">
        <v>3000</v>
      </c>
      <c r="D21" s="46"/>
      <c r="E21" s="43">
        <f t="shared" si="6"/>
        <v>3000</v>
      </c>
      <c r="F21" s="46"/>
      <c r="G21" s="43">
        <f t="shared" si="7"/>
        <v>3000</v>
      </c>
      <c r="H21" s="47"/>
      <c r="I21" s="38">
        <f t="shared" si="5"/>
        <v>3000</v>
      </c>
      <c r="K21" s="38">
        <v>3000</v>
      </c>
      <c r="L21" s="25">
        <f t="shared" si="2"/>
        <v>0</v>
      </c>
      <c r="M21" s="26">
        <f t="shared" si="4"/>
        <v>0</v>
      </c>
    </row>
    <row r="22" spans="1:13" ht="21" customHeight="1" thickBot="1" x14ac:dyDescent="0.45">
      <c r="A22" s="36" t="s">
        <v>26</v>
      </c>
      <c r="B22" s="41" t="s">
        <v>73</v>
      </c>
      <c r="C22" s="43">
        <v>3000</v>
      </c>
      <c r="D22" s="46"/>
      <c r="E22" s="43">
        <f t="shared" si="6"/>
        <v>3000</v>
      </c>
      <c r="F22" s="46"/>
      <c r="G22" s="43">
        <f t="shared" si="7"/>
        <v>3000</v>
      </c>
      <c r="H22" s="47"/>
      <c r="I22" s="38">
        <f t="shared" si="5"/>
        <v>3000</v>
      </c>
      <c r="K22" s="38">
        <v>3000</v>
      </c>
      <c r="L22" s="25">
        <f t="shared" si="2"/>
        <v>0</v>
      </c>
      <c r="M22" s="26">
        <f t="shared" si="4"/>
        <v>0</v>
      </c>
    </row>
    <row r="23" spans="1:13" ht="21" customHeight="1" thickBot="1" x14ac:dyDescent="0.45">
      <c r="A23" s="36" t="s">
        <v>65</v>
      </c>
      <c r="B23" s="41" t="s">
        <v>72</v>
      </c>
      <c r="C23" s="43">
        <v>5200</v>
      </c>
      <c r="D23" s="46"/>
      <c r="E23" s="43">
        <f t="shared" si="6"/>
        <v>5200</v>
      </c>
      <c r="F23" s="46"/>
      <c r="G23" s="43">
        <f t="shared" si="7"/>
        <v>5200</v>
      </c>
      <c r="H23" s="47"/>
      <c r="I23" s="38">
        <f t="shared" si="5"/>
        <v>5200</v>
      </c>
      <c r="K23" s="38">
        <v>5200</v>
      </c>
      <c r="L23" s="25">
        <f t="shared" si="2"/>
        <v>0</v>
      </c>
      <c r="M23" s="26">
        <f t="shared" si="4"/>
        <v>0</v>
      </c>
    </row>
    <row r="24" spans="1:13" ht="21" customHeight="1" thickBot="1" x14ac:dyDescent="0.45">
      <c r="A24" s="36" t="s">
        <v>66</v>
      </c>
      <c r="B24" s="41" t="s">
        <v>73</v>
      </c>
      <c r="C24" s="43">
        <v>1000</v>
      </c>
      <c r="D24" s="46"/>
      <c r="E24" s="43">
        <f t="shared" si="6"/>
        <v>1000</v>
      </c>
      <c r="F24" s="46"/>
      <c r="G24" s="43">
        <f t="shared" si="7"/>
        <v>1000</v>
      </c>
      <c r="H24" s="47"/>
      <c r="I24" s="38">
        <f t="shared" si="5"/>
        <v>1000</v>
      </c>
      <c r="J24" s="19"/>
      <c r="K24" s="38">
        <v>1000</v>
      </c>
      <c r="L24" s="25">
        <f t="shared" si="2"/>
        <v>0</v>
      </c>
      <c r="M24" s="26">
        <f t="shared" si="4"/>
        <v>0</v>
      </c>
    </row>
    <row r="25" spans="1:13" ht="21" customHeight="1" thickBot="1" x14ac:dyDescent="0.45">
      <c r="A25" s="37" t="s">
        <v>67</v>
      </c>
      <c r="B25" s="41" t="s">
        <v>73</v>
      </c>
      <c r="C25" s="43">
        <v>950</v>
      </c>
      <c r="D25" s="46"/>
      <c r="E25" s="43">
        <f t="shared" si="6"/>
        <v>950</v>
      </c>
      <c r="F25" s="46"/>
      <c r="G25" s="43">
        <f t="shared" si="7"/>
        <v>950</v>
      </c>
      <c r="H25" s="47"/>
      <c r="I25" s="38">
        <f t="shared" si="5"/>
        <v>950</v>
      </c>
      <c r="J25" s="19"/>
      <c r="K25" s="38">
        <v>950</v>
      </c>
      <c r="L25" s="25">
        <f t="shared" si="2"/>
        <v>0</v>
      </c>
      <c r="M25" s="26">
        <f t="shared" si="4"/>
        <v>0</v>
      </c>
    </row>
    <row r="26" spans="1:13" ht="21" customHeight="1" thickBot="1" x14ac:dyDescent="0.45">
      <c r="A26" s="36" t="s">
        <v>27</v>
      </c>
      <c r="B26" s="41" t="s">
        <v>73</v>
      </c>
      <c r="C26" s="43">
        <v>450</v>
      </c>
      <c r="D26" s="46"/>
      <c r="E26" s="43">
        <f t="shared" si="6"/>
        <v>450</v>
      </c>
      <c r="F26" s="46"/>
      <c r="G26" s="43">
        <f t="shared" si="7"/>
        <v>450</v>
      </c>
      <c r="H26" s="47"/>
      <c r="I26" s="38">
        <f t="shared" si="5"/>
        <v>450</v>
      </c>
      <c r="J26" s="19"/>
      <c r="K26" s="38">
        <v>450</v>
      </c>
      <c r="L26" s="25">
        <f t="shared" si="2"/>
        <v>0</v>
      </c>
      <c r="M26" s="26">
        <f t="shared" si="4"/>
        <v>0</v>
      </c>
    </row>
    <row r="27" spans="1:13" ht="21" customHeight="1" thickBot="1" x14ac:dyDescent="0.45">
      <c r="A27" s="36" t="s">
        <v>68</v>
      </c>
      <c r="B27" s="41" t="s">
        <v>73</v>
      </c>
      <c r="C27" s="43">
        <v>350</v>
      </c>
      <c r="D27" s="46"/>
      <c r="E27" s="43">
        <f t="shared" si="6"/>
        <v>350</v>
      </c>
      <c r="F27" s="46"/>
      <c r="G27" s="43">
        <f t="shared" si="7"/>
        <v>350</v>
      </c>
      <c r="H27" s="47"/>
      <c r="I27" s="38">
        <f t="shared" si="5"/>
        <v>350</v>
      </c>
      <c r="J27" s="19"/>
      <c r="K27" s="38">
        <v>350</v>
      </c>
      <c r="L27" s="25">
        <f t="shared" si="2"/>
        <v>0</v>
      </c>
      <c r="M27" s="26">
        <f t="shared" si="4"/>
        <v>0</v>
      </c>
    </row>
    <row r="28" spans="1:13" ht="23.25" thickBot="1" x14ac:dyDescent="0.45">
      <c r="A28" s="36" t="s">
        <v>28</v>
      </c>
      <c r="B28" s="41" t="s">
        <v>74</v>
      </c>
      <c r="C28" s="43">
        <v>69000</v>
      </c>
      <c r="D28" s="46"/>
      <c r="E28" s="43">
        <f t="shared" si="6"/>
        <v>69000</v>
      </c>
      <c r="F28" s="46"/>
      <c r="G28" s="43">
        <f t="shared" si="7"/>
        <v>69000</v>
      </c>
      <c r="H28" s="47"/>
      <c r="I28" s="38">
        <f t="shared" si="5"/>
        <v>69000</v>
      </c>
      <c r="J28" s="33"/>
      <c r="K28" s="38">
        <v>71000</v>
      </c>
      <c r="L28" s="25">
        <f>I28-K28</f>
        <v>-2000</v>
      </c>
      <c r="M28" s="26">
        <f>(I28-K28)/K28</f>
        <v>-2.8169014084507043E-2</v>
      </c>
    </row>
    <row r="29" spans="1:13" ht="23.25" thickBot="1" x14ac:dyDescent="0.45">
      <c r="A29" s="36" t="s">
        <v>29</v>
      </c>
      <c r="B29" s="41" t="s">
        <v>74</v>
      </c>
      <c r="C29" s="43">
        <v>70000</v>
      </c>
      <c r="D29" s="46"/>
      <c r="E29" s="43">
        <f t="shared" si="6"/>
        <v>70000</v>
      </c>
      <c r="F29" s="46"/>
      <c r="G29" s="43">
        <f t="shared" si="7"/>
        <v>70000</v>
      </c>
      <c r="H29" s="47"/>
      <c r="I29" s="38">
        <f t="shared" si="5"/>
        <v>70000</v>
      </c>
      <c r="J29" s="33"/>
      <c r="K29" s="38">
        <v>71000</v>
      </c>
      <c r="L29" s="25">
        <f>I29-K29</f>
        <v>-1000</v>
      </c>
      <c r="M29" s="26">
        <f>(I29-K29)/K29</f>
        <v>-1.4084507042253521E-2</v>
      </c>
    </row>
    <row r="30" spans="1:13" ht="23.25" thickBot="1" x14ac:dyDescent="0.45">
      <c r="A30" s="36" t="s">
        <v>30</v>
      </c>
      <c r="B30" s="41" t="s">
        <v>74</v>
      </c>
      <c r="C30" s="43">
        <v>480000</v>
      </c>
      <c r="D30" s="46"/>
      <c r="E30" s="43">
        <f t="shared" si="6"/>
        <v>480000</v>
      </c>
      <c r="F30" s="46"/>
      <c r="G30" s="43">
        <f t="shared" si="7"/>
        <v>480000</v>
      </c>
      <c r="H30" s="47"/>
      <c r="I30" s="38">
        <f t="shared" si="5"/>
        <v>480000</v>
      </c>
      <c r="J30" s="33"/>
      <c r="K30" s="38">
        <v>480000</v>
      </c>
      <c r="L30" s="25">
        <f>I30-K30</f>
        <v>0</v>
      </c>
      <c r="M30" s="26">
        <f>(I30-K30)/K30</f>
        <v>0</v>
      </c>
    </row>
    <row r="31" spans="1:13" ht="23.25" thickBot="1" x14ac:dyDescent="0.45">
      <c r="A31" s="36" t="s">
        <v>31</v>
      </c>
      <c r="B31" s="41" t="s">
        <v>74</v>
      </c>
      <c r="C31" s="43">
        <v>480000</v>
      </c>
      <c r="D31" s="56"/>
      <c r="E31" s="43">
        <f t="shared" si="6"/>
        <v>480000</v>
      </c>
      <c r="F31" s="56"/>
      <c r="G31" s="43">
        <f t="shared" si="7"/>
        <v>480000</v>
      </c>
      <c r="H31" s="57"/>
      <c r="I31" s="38">
        <f t="shared" si="5"/>
        <v>480000</v>
      </c>
      <c r="J31" s="33"/>
      <c r="K31" s="38">
        <v>480000</v>
      </c>
      <c r="L31" s="25">
        <f>I31-K31</f>
        <v>0</v>
      </c>
      <c r="M31" s="26">
        <f>(I31-K31)/K31</f>
        <v>0</v>
      </c>
    </row>
  </sheetData>
  <mergeCells count="3">
    <mergeCell ref="K1:K2"/>
    <mergeCell ref="L1:L2"/>
    <mergeCell ref="M1:M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8" workbookViewId="0">
      <selection activeCell="C17" sqref="C17"/>
    </sheetView>
  </sheetViews>
  <sheetFormatPr baseColWidth="10" defaultRowHeight="18" x14ac:dyDescent="0.4"/>
  <cols>
    <col min="1" max="1" width="49.28515625" style="1" customWidth="1"/>
    <col min="2" max="2" width="7.85546875" style="1" bestFit="1" customWidth="1"/>
    <col min="3" max="3" width="9.85546875" style="1" bestFit="1" customWidth="1"/>
    <col min="4" max="4" width="8.28515625" style="1" bestFit="1" customWidth="1"/>
    <col min="5" max="5" width="9.85546875" style="1" bestFit="1" customWidth="1"/>
    <col min="6" max="6" width="8.7109375" style="1" bestFit="1" customWidth="1"/>
    <col min="7" max="7" width="9.85546875" style="1" bestFit="1" customWidth="1"/>
    <col min="8" max="8" width="8.5703125" style="1" bestFit="1" customWidth="1"/>
    <col min="9" max="9" width="15.85546875" style="10" bestFit="1" customWidth="1"/>
    <col min="10" max="10" width="4.7109375" style="1" customWidth="1"/>
    <col min="11" max="11" width="15" style="24" bestFit="1" customWidth="1"/>
    <col min="12" max="12" width="26.85546875" style="24" bestFit="1" customWidth="1"/>
    <col min="13" max="13" width="7.85546875" style="27" bestFit="1" customWidth="1"/>
    <col min="14" max="14" width="6.42578125" style="1" bestFit="1" customWidth="1"/>
    <col min="15" max="16384" width="11.42578125" style="1"/>
  </cols>
  <sheetData>
    <row r="1" spans="1:13" ht="18.75" thickBot="1" x14ac:dyDescent="0.45">
      <c r="A1" s="11" t="s">
        <v>57</v>
      </c>
      <c r="G1" s="11"/>
      <c r="K1" s="87" t="s">
        <v>63</v>
      </c>
      <c r="L1" s="87" t="s">
        <v>61</v>
      </c>
      <c r="M1" s="88" t="s">
        <v>62</v>
      </c>
    </row>
    <row r="2" spans="1:13" ht="19.5" thickTop="1" thickBot="1" x14ac:dyDescent="0.45">
      <c r="A2" s="12" t="s">
        <v>33</v>
      </c>
      <c r="B2" s="13" t="s">
        <v>34</v>
      </c>
      <c r="C2" s="14" t="s">
        <v>35</v>
      </c>
      <c r="D2" s="15" t="s">
        <v>36</v>
      </c>
      <c r="E2" s="14" t="s">
        <v>37</v>
      </c>
      <c r="F2" s="15" t="s">
        <v>38</v>
      </c>
      <c r="G2" s="14" t="s">
        <v>39</v>
      </c>
      <c r="H2" s="16" t="s">
        <v>40</v>
      </c>
      <c r="I2" s="17" t="s">
        <v>41</v>
      </c>
      <c r="K2" s="88"/>
      <c r="L2" s="88"/>
      <c r="M2" s="88"/>
    </row>
    <row r="3" spans="1:13" s="19" customFormat="1" ht="21" customHeight="1" thickBot="1" x14ac:dyDescent="0.45">
      <c r="A3" s="36" t="s">
        <v>7</v>
      </c>
      <c r="B3" s="41" t="s">
        <v>70</v>
      </c>
      <c r="C3" s="42">
        <v>225</v>
      </c>
      <c r="D3" s="43">
        <v>1024</v>
      </c>
      <c r="E3" s="42">
        <v>225</v>
      </c>
      <c r="F3" s="42">
        <v>998</v>
      </c>
      <c r="G3" s="42">
        <v>225</v>
      </c>
      <c r="H3" s="42">
        <v>1012</v>
      </c>
      <c r="I3" s="39">
        <f>(SUM(C3/D3+E3/F3+G3/H3)*1000)/3</f>
        <v>222.50316003796129</v>
      </c>
      <c r="K3" s="39">
        <v>222.55731787630717</v>
      </c>
      <c r="L3" s="21">
        <f t="shared" ref="L3:L27" si="0">I3-K3</f>
        <v>-5.4157838345872733E-2</v>
      </c>
      <c r="M3" s="22">
        <f>(I3-K3)/K3</f>
        <v>-2.4334332774432769E-4</v>
      </c>
    </row>
    <row r="4" spans="1:13" ht="21" customHeight="1" thickBot="1" x14ac:dyDescent="0.45">
      <c r="A4" s="36" t="s">
        <v>42</v>
      </c>
      <c r="B4" s="41" t="s">
        <v>70</v>
      </c>
      <c r="C4" s="42">
        <v>500</v>
      </c>
      <c r="D4" s="43">
        <v>1019</v>
      </c>
      <c r="E4" s="42">
        <v>500</v>
      </c>
      <c r="F4" s="42">
        <v>1012</v>
      </c>
      <c r="G4" s="42">
        <v>500</v>
      </c>
      <c r="H4" s="42">
        <v>986</v>
      </c>
      <c r="I4" s="39">
        <f t="shared" ref="I4:I13" si="1">(SUM(C4/D4+E4/F4+G4/H4)*1000)/3</f>
        <v>497.28255739044147</v>
      </c>
      <c r="K4" s="39">
        <v>496.87432688099057</v>
      </c>
      <c r="L4" s="25">
        <f t="shared" si="0"/>
        <v>0.40823050945090245</v>
      </c>
      <c r="M4" s="26">
        <f t="shared" ref="M4:M27" si="2">(I4-K4)/K4</f>
        <v>8.2159710688509819E-4</v>
      </c>
    </row>
    <row r="5" spans="1:13" s="19" customFormat="1" ht="21" customHeight="1" thickBot="1" x14ac:dyDescent="0.45">
      <c r="A5" s="36" t="s">
        <v>11</v>
      </c>
      <c r="B5" s="41" t="s">
        <v>70</v>
      </c>
      <c r="C5" s="42">
        <v>325</v>
      </c>
      <c r="D5" s="43">
        <v>935</v>
      </c>
      <c r="E5" s="42">
        <v>325</v>
      </c>
      <c r="F5" s="42">
        <v>933</v>
      </c>
      <c r="G5" s="42">
        <v>325</v>
      </c>
      <c r="H5" s="42">
        <v>938</v>
      </c>
      <c r="I5" s="39">
        <f t="shared" si="1"/>
        <v>347.47138387015411</v>
      </c>
      <c r="K5" s="39">
        <v>347.60662298068229</v>
      </c>
      <c r="L5" s="21">
        <f t="shared" si="0"/>
        <v>-0.13523911052817539</v>
      </c>
      <c r="M5" s="22">
        <f t="shared" si="2"/>
        <v>-3.8905792233910082E-4</v>
      </c>
    </row>
    <row r="6" spans="1:13" s="19" customFormat="1" ht="21" customHeight="1" thickBot="1" x14ac:dyDescent="0.45">
      <c r="A6" s="36" t="s">
        <v>12</v>
      </c>
      <c r="B6" s="41" t="s">
        <v>70</v>
      </c>
      <c r="C6" s="42">
        <v>350</v>
      </c>
      <c r="D6" s="43">
        <v>962</v>
      </c>
      <c r="E6" s="42">
        <v>350</v>
      </c>
      <c r="F6" s="42">
        <v>954</v>
      </c>
      <c r="G6" s="42">
        <v>350</v>
      </c>
      <c r="H6" s="42">
        <v>957</v>
      </c>
      <c r="I6" s="39">
        <f t="shared" si="1"/>
        <v>365.47596729769793</v>
      </c>
      <c r="K6" s="39">
        <v>366.10958862097442</v>
      </c>
      <c r="L6" s="21">
        <f t="shared" si="0"/>
        <v>-0.63362132327648624</v>
      </c>
      <c r="M6" s="22">
        <f t="shared" si="2"/>
        <v>-1.7306875945619143E-3</v>
      </c>
    </row>
    <row r="7" spans="1:13" s="19" customFormat="1" ht="21" customHeight="1" thickBot="1" x14ac:dyDescent="0.45">
      <c r="A7" s="36" t="s">
        <v>13</v>
      </c>
      <c r="B7" s="41" t="s">
        <v>70</v>
      </c>
      <c r="C7" s="42">
        <v>300</v>
      </c>
      <c r="D7" s="43">
        <v>808</v>
      </c>
      <c r="E7" s="42">
        <v>300</v>
      </c>
      <c r="F7" s="42">
        <v>817</v>
      </c>
      <c r="G7" s="42">
        <v>300</v>
      </c>
      <c r="H7" s="42">
        <v>788</v>
      </c>
      <c r="I7" s="39">
        <f t="shared" si="1"/>
        <v>373.06495034494969</v>
      </c>
      <c r="K7" s="39">
        <v>372.60521063178902</v>
      </c>
      <c r="L7" s="21">
        <f t="shared" si="0"/>
        <v>0.45973971316067264</v>
      </c>
      <c r="M7" s="22">
        <f t="shared" si="2"/>
        <v>1.2338520773263971E-3</v>
      </c>
    </row>
    <row r="8" spans="1:13" ht="21" customHeight="1" thickBot="1" x14ac:dyDescent="0.45">
      <c r="A8" s="37" t="s">
        <v>64</v>
      </c>
      <c r="B8" s="41" t="s">
        <v>70</v>
      </c>
      <c r="C8" s="43">
        <v>500</v>
      </c>
      <c r="D8" s="43">
        <v>1001</v>
      </c>
      <c r="E8" s="43">
        <v>500</v>
      </c>
      <c r="F8" s="43">
        <v>1011</v>
      </c>
      <c r="G8" s="43">
        <v>500</v>
      </c>
      <c r="H8" s="43">
        <v>1005</v>
      </c>
      <c r="I8" s="39">
        <f t="shared" si="1"/>
        <v>497.19092635076521</v>
      </c>
      <c r="K8" s="39">
        <v>497.02215481712597</v>
      </c>
      <c r="L8" s="25">
        <f t="shared" si="0"/>
        <v>0.16877153363924435</v>
      </c>
      <c r="M8" s="26">
        <f t="shared" si="2"/>
        <v>3.3956541374165113E-4</v>
      </c>
    </row>
    <row r="9" spans="1:13" s="19" customFormat="1" ht="21" customHeight="1" thickBot="1" x14ac:dyDescent="0.45">
      <c r="A9" s="36" t="s">
        <v>43</v>
      </c>
      <c r="B9" s="41" t="s">
        <v>70</v>
      </c>
      <c r="C9" s="42">
        <v>600</v>
      </c>
      <c r="D9" s="43">
        <v>984</v>
      </c>
      <c r="E9" s="42">
        <v>600</v>
      </c>
      <c r="F9" s="42">
        <v>973</v>
      </c>
      <c r="G9" s="42">
        <v>600</v>
      </c>
      <c r="H9" s="42">
        <v>992</v>
      </c>
      <c r="I9" s="39">
        <f t="shared" si="1"/>
        <v>610.41478158374741</v>
      </c>
      <c r="K9" s="39">
        <v>616.02204682367562</v>
      </c>
      <c r="L9" s="21">
        <f t="shared" si="0"/>
        <v>-5.6072652399282106</v>
      </c>
      <c r="M9" s="22">
        <f t="shared" si="2"/>
        <v>-9.1023775347657022E-3</v>
      </c>
    </row>
    <row r="10" spans="1:13" s="19" customFormat="1" ht="23.25" thickBot="1" x14ac:dyDescent="0.45">
      <c r="A10" s="37" t="s">
        <v>44</v>
      </c>
      <c r="B10" s="41" t="s">
        <v>70</v>
      </c>
      <c r="C10" s="43">
        <v>1000</v>
      </c>
      <c r="D10" s="43">
        <v>2821</v>
      </c>
      <c r="E10" s="42">
        <v>1000</v>
      </c>
      <c r="F10" s="42">
        <v>2879</v>
      </c>
      <c r="G10" s="42">
        <v>1000</v>
      </c>
      <c r="H10" s="42">
        <v>2745</v>
      </c>
      <c r="I10" s="39">
        <f t="shared" si="1"/>
        <v>355.37525925901491</v>
      </c>
      <c r="K10" s="39">
        <v>355.21460982136546</v>
      </c>
      <c r="L10" s="21">
        <f>I10-K10</f>
        <v>0.16064943764945383</v>
      </c>
      <c r="M10" s="22">
        <f t="shared" si="2"/>
        <v>4.522602201813803E-4</v>
      </c>
    </row>
    <row r="11" spans="1:13" s="19" customFormat="1" ht="23.25" thickBot="1" x14ac:dyDescent="0.45">
      <c r="A11" s="36" t="s">
        <v>45</v>
      </c>
      <c r="B11" s="41" t="s">
        <v>70</v>
      </c>
      <c r="C11" s="42">
        <v>100</v>
      </c>
      <c r="D11" s="43">
        <v>575</v>
      </c>
      <c r="E11" s="42">
        <v>100</v>
      </c>
      <c r="F11" s="42">
        <v>479</v>
      </c>
      <c r="G11" s="42">
        <v>100</v>
      </c>
      <c r="H11" s="42">
        <v>462</v>
      </c>
      <c r="I11" s="39">
        <f t="shared" si="1"/>
        <v>199.71050905061978</v>
      </c>
      <c r="K11" s="39">
        <v>196.57437927278193</v>
      </c>
      <c r="L11" s="21">
        <f t="shared" si="0"/>
        <v>3.1361297778378514</v>
      </c>
      <c r="M11" s="22">
        <f t="shared" si="2"/>
        <v>1.5953909097613954E-2</v>
      </c>
    </row>
    <row r="12" spans="1:13" s="19" customFormat="1" ht="23.25" thickBot="1" x14ac:dyDescent="0.45">
      <c r="A12" s="37" t="s">
        <v>17</v>
      </c>
      <c r="B12" s="41" t="s">
        <v>70</v>
      </c>
      <c r="C12" s="43">
        <v>100</v>
      </c>
      <c r="D12" s="43">
        <v>116</v>
      </c>
      <c r="E12" s="42">
        <v>100</v>
      </c>
      <c r="F12" s="43">
        <v>114</v>
      </c>
      <c r="G12" s="42">
        <v>100</v>
      </c>
      <c r="H12" s="43">
        <v>117</v>
      </c>
      <c r="I12" s="39">
        <f t="shared" si="1"/>
        <v>864.65426755807869</v>
      </c>
      <c r="K12" s="39">
        <v>879.87178090152918</v>
      </c>
      <c r="L12" s="21">
        <f t="shared" si="0"/>
        <v>-15.217513343450491</v>
      </c>
      <c r="M12" s="22">
        <f t="shared" si="2"/>
        <v>-1.7295148763446431E-2</v>
      </c>
    </row>
    <row r="13" spans="1:13" ht="21" customHeight="1" thickBot="1" x14ac:dyDescent="0.45">
      <c r="A13" s="36" t="s">
        <v>46</v>
      </c>
      <c r="B13" s="41" t="s">
        <v>70</v>
      </c>
      <c r="C13" s="42">
        <v>200</v>
      </c>
      <c r="D13" s="43">
        <v>258</v>
      </c>
      <c r="E13" s="42">
        <v>200</v>
      </c>
      <c r="F13" s="42">
        <v>268</v>
      </c>
      <c r="G13" s="42">
        <v>200</v>
      </c>
      <c r="H13" s="42">
        <v>269</v>
      </c>
      <c r="I13" s="39">
        <f t="shared" si="1"/>
        <v>754.98562631928405</v>
      </c>
      <c r="K13" s="39">
        <v>729.11961593490867</v>
      </c>
      <c r="L13" s="25">
        <f t="shared" si="0"/>
        <v>25.866010384375386</v>
      </c>
      <c r="M13" s="26">
        <f t="shared" si="2"/>
        <v>3.5475674798858443E-2</v>
      </c>
    </row>
    <row r="14" spans="1:13" ht="21" customHeight="1" thickBot="1" x14ac:dyDescent="0.45">
      <c r="A14" s="36" t="s">
        <v>19</v>
      </c>
      <c r="B14" s="41" t="s">
        <v>71</v>
      </c>
      <c r="C14" s="42">
        <v>1200</v>
      </c>
      <c r="D14" s="44"/>
      <c r="E14" s="42">
        <v>1200</v>
      </c>
      <c r="F14" s="44"/>
      <c r="G14" s="42">
        <v>1200</v>
      </c>
      <c r="H14" s="45"/>
      <c r="I14" s="38">
        <f t="shared" ref="I14:I31" si="3">(+C14+E14+G14)/3</f>
        <v>1200</v>
      </c>
      <c r="K14" s="38">
        <v>1200</v>
      </c>
      <c r="L14" s="25">
        <f t="shared" si="0"/>
        <v>0</v>
      </c>
      <c r="M14" s="26">
        <f t="shared" si="2"/>
        <v>0</v>
      </c>
    </row>
    <row r="15" spans="1:13" ht="21" customHeight="1" thickBot="1" x14ac:dyDescent="0.45">
      <c r="A15" s="36" t="s">
        <v>20</v>
      </c>
      <c r="B15" s="41" t="s">
        <v>71</v>
      </c>
      <c r="C15" s="43">
        <v>550</v>
      </c>
      <c r="D15" s="44"/>
      <c r="E15" s="42">
        <v>550</v>
      </c>
      <c r="F15" s="44"/>
      <c r="G15" s="42">
        <v>550</v>
      </c>
      <c r="H15" s="45"/>
      <c r="I15" s="38">
        <f t="shared" si="3"/>
        <v>550</v>
      </c>
      <c r="K15" s="38">
        <v>550</v>
      </c>
      <c r="L15" s="25">
        <f t="shared" si="0"/>
        <v>0</v>
      </c>
      <c r="M15" s="26">
        <f t="shared" si="2"/>
        <v>0</v>
      </c>
    </row>
    <row r="16" spans="1:13" s="19" customFormat="1" ht="21" customHeight="1" thickBot="1" x14ac:dyDescent="0.45">
      <c r="A16" s="36" t="s">
        <v>21</v>
      </c>
      <c r="B16" s="41" t="s">
        <v>71</v>
      </c>
      <c r="C16" s="43">
        <v>600</v>
      </c>
      <c r="D16" s="44"/>
      <c r="E16" s="42">
        <v>600</v>
      </c>
      <c r="F16" s="44"/>
      <c r="G16" s="42">
        <v>600</v>
      </c>
      <c r="H16" s="45"/>
      <c r="I16" s="38">
        <f t="shared" si="3"/>
        <v>600</v>
      </c>
      <c r="K16" s="38">
        <v>600</v>
      </c>
      <c r="L16" s="21">
        <f t="shared" si="0"/>
        <v>0</v>
      </c>
      <c r="M16" s="22">
        <f t="shared" si="2"/>
        <v>0</v>
      </c>
    </row>
    <row r="17" spans="1:13" s="19" customFormat="1" ht="21" customHeight="1" thickBot="1" x14ac:dyDescent="0.45">
      <c r="A17" s="37" t="s">
        <v>22</v>
      </c>
      <c r="B17" s="41" t="s">
        <v>71</v>
      </c>
      <c r="C17" s="43">
        <v>375</v>
      </c>
      <c r="D17" s="46"/>
      <c r="E17" s="42">
        <v>375</v>
      </c>
      <c r="F17" s="46"/>
      <c r="G17" s="42">
        <v>375</v>
      </c>
      <c r="H17" s="47"/>
      <c r="I17" s="38">
        <f t="shared" si="3"/>
        <v>375</v>
      </c>
      <c r="K17" s="38">
        <v>400</v>
      </c>
      <c r="L17" s="21">
        <f t="shared" si="0"/>
        <v>-25</v>
      </c>
      <c r="M17" s="22">
        <f t="shared" si="2"/>
        <v>-6.25E-2</v>
      </c>
    </row>
    <row r="18" spans="1:13" s="19" customFormat="1" ht="21" customHeight="1" thickBot="1" x14ac:dyDescent="0.45">
      <c r="A18" s="36" t="s">
        <v>47</v>
      </c>
      <c r="B18" s="41" t="s">
        <v>72</v>
      </c>
      <c r="C18" s="43">
        <v>3300</v>
      </c>
      <c r="D18" s="44"/>
      <c r="E18" s="42">
        <v>3300</v>
      </c>
      <c r="F18" s="44"/>
      <c r="G18" s="42">
        <v>3300</v>
      </c>
      <c r="H18" s="45"/>
      <c r="I18" s="38">
        <f t="shared" si="3"/>
        <v>3300</v>
      </c>
      <c r="K18" s="38">
        <v>3300</v>
      </c>
      <c r="L18" s="21">
        <f t="shared" si="0"/>
        <v>0</v>
      </c>
      <c r="M18" s="22">
        <f t="shared" si="2"/>
        <v>0</v>
      </c>
    </row>
    <row r="19" spans="1:13" s="19" customFormat="1" ht="21" customHeight="1" thickBot="1" x14ac:dyDescent="0.45">
      <c r="A19" s="36" t="s">
        <v>24</v>
      </c>
      <c r="B19" s="41" t="s">
        <v>72</v>
      </c>
      <c r="C19" s="43">
        <v>6850</v>
      </c>
      <c r="D19" s="44"/>
      <c r="E19" s="42">
        <v>6850</v>
      </c>
      <c r="F19" s="44"/>
      <c r="G19" s="42">
        <v>6850</v>
      </c>
      <c r="H19" s="45"/>
      <c r="I19" s="38">
        <f t="shared" si="3"/>
        <v>6850</v>
      </c>
      <c r="K19" s="38">
        <v>6850</v>
      </c>
      <c r="L19" s="21">
        <f t="shared" si="0"/>
        <v>0</v>
      </c>
      <c r="M19" s="22">
        <f t="shared" si="2"/>
        <v>0</v>
      </c>
    </row>
    <row r="20" spans="1:13" ht="21" customHeight="1" thickBot="1" x14ac:dyDescent="0.45">
      <c r="A20" s="36" t="s">
        <v>48</v>
      </c>
      <c r="B20" s="41" t="s">
        <v>73</v>
      </c>
      <c r="C20" s="43">
        <v>1200</v>
      </c>
      <c r="D20" s="44"/>
      <c r="E20" s="42">
        <v>1300</v>
      </c>
      <c r="F20" s="44"/>
      <c r="G20" s="42">
        <v>1200</v>
      </c>
      <c r="H20" s="45"/>
      <c r="I20" s="38">
        <f t="shared" si="3"/>
        <v>1233.3333333333333</v>
      </c>
      <c r="K20" s="38">
        <v>1233.3333333333333</v>
      </c>
      <c r="L20" s="25">
        <f t="shared" si="0"/>
        <v>0</v>
      </c>
      <c r="M20" s="26">
        <f t="shared" si="2"/>
        <v>0</v>
      </c>
    </row>
    <row r="21" spans="1:13" ht="21" customHeight="1" thickBot="1" x14ac:dyDescent="0.45">
      <c r="A21" s="36" t="s">
        <v>25</v>
      </c>
      <c r="B21" s="41" t="s">
        <v>73</v>
      </c>
      <c r="C21" s="42">
        <v>2800</v>
      </c>
      <c r="D21" s="44"/>
      <c r="E21" s="42">
        <v>2800</v>
      </c>
      <c r="F21" s="44"/>
      <c r="G21" s="42">
        <v>2800</v>
      </c>
      <c r="H21" s="45"/>
      <c r="I21" s="38">
        <f t="shared" si="3"/>
        <v>2800</v>
      </c>
      <c r="K21" s="38">
        <v>2800</v>
      </c>
      <c r="L21" s="25">
        <f t="shared" si="0"/>
        <v>0</v>
      </c>
      <c r="M21" s="26">
        <f t="shared" si="2"/>
        <v>0</v>
      </c>
    </row>
    <row r="22" spans="1:13" s="31" customFormat="1" ht="21" customHeight="1" thickBot="1" x14ac:dyDescent="0.45">
      <c r="A22" s="36" t="s">
        <v>26</v>
      </c>
      <c r="B22" s="41" t="s">
        <v>73</v>
      </c>
      <c r="C22" s="42">
        <v>2800</v>
      </c>
      <c r="D22" s="44"/>
      <c r="E22" s="42">
        <v>2800</v>
      </c>
      <c r="F22" s="44"/>
      <c r="G22" s="42">
        <v>2800</v>
      </c>
      <c r="H22" s="45"/>
      <c r="I22" s="38">
        <f t="shared" si="3"/>
        <v>2800</v>
      </c>
      <c r="K22" s="38">
        <v>2800</v>
      </c>
      <c r="L22" s="25">
        <f t="shared" si="0"/>
        <v>0</v>
      </c>
      <c r="M22" s="26">
        <f t="shared" si="2"/>
        <v>0</v>
      </c>
    </row>
    <row r="23" spans="1:13" ht="21" customHeight="1" thickBot="1" x14ac:dyDescent="0.45">
      <c r="A23" s="36" t="s">
        <v>65</v>
      </c>
      <c r="B23" s="41" t="s">
        <v>72</v>
      </c>
      <c r="C23" s="42">
        <v>5500</v>
      </c>
      <c r="D23" s="44"/>
      <c r="E23" s="42">
        <v>5500</v>
      </c>
      <c r="F23" s="44"/>
      <c r="G23" s="42">
        <v>5300</v>
      </c>
      <c r="H23" s="45"/>
      <c r="I23" s="38">
        <f t="shared" si="3"/>
        <v>5433.333333333333</v>
      </c>
      <c r="K23" s="38">
        <v>5433.333333333333</v>
      </c>
      <c r="L23" s="25">
        <f t="shared" si="0"/>
        <v>0</v>
      </c>
      <c r="M23" s="26">
        <f t="shared" si="2"/>
        <v>0</v>
      </c>
    </row>
    <row r="24" spans="1:13" ht="21" customHeight="1" thickBot="1" x14ac:dyDescent="0.45">
      <c r="A24" s="36" t="s">
        <v>66</v>
      </c>
      <c r="B24" s="41" t="s">
        <v>73</v>
      </c>
      <c r="C24" s="42">
        <v>1000</v>
      </c>
      <c r="D24" s="44"/>
      <c r="E24" s="42">
        <v>1000</v>
      </c>
      <c r="F24" s="44"/>
      <c r="G24" s="42">
        <v>1000</v>
      </c>
      <c r="H24" s="45"/>
      <c r="I24" s="38">
        <f t="shared" si="3"/>
        <v>1000</v>
      </c>
      <c r="K24" s="38">
        <v>1000</v>
      </c>
      <c r="L24" s="25">
        <f t="shared" si="0"/>
        <v>0</v>
      </c>
      <c r="M24" s="26">
        <f t="shared" si="2"/>
        <v>0</v>
      </c>
    </row>
    <row r="25" spans="1:13" ht="21" customHeight="1" thickBot="1" x14ac:dyDescent="0.45">
      <c r="A25" s="37" t="s">
        <v>67</v>
      </c>
      <c r="B25" s="41" t="s">
        <v>73</v>
      </c>
      <c r="C25" s="43">
        <v>1000</v>
      </c>
      <c r="D25" s="46"/>
      <c r="E25" s="43">
        <v>1000</v>
      </c>
      <c r="F25" s="46"/>
      <c r="G25" s="43">
        <v>1000</v>
      </c>
      <c r="H25" s="47"/>
      <c r="I25" s="38">
        <f t="shared" si="3"/>
        <v>1000</v>
      </c>
      <c r="K25" s="38">
        <v>1000</v>
      </c>
      <c r="L25" s="25">
        <f t="shared" si="0"/>
        <v>0</v>
      </c>
      <c r="M25" s="26">
        <f t="shared" si="2"/>
        <v>0</v>
      </c>
    </row>
    <row r="26" spans="1:13" ht="21" customHeight="1" thickBot="1" x14ac:dyDescent="0.45">
      <c r="A26" s="36" t="s">
        <v>27</v>
      </c>
      <c r="B26" s="41" t="s">
        <v>73</v>
      </c>
      <c r="C26" s="42">
        <v>500</v>
      </c>
      <c r="D26" s="44"/>
      <c r="E26" s="42">
        <v>500</v>
      </c>
      <c r="F26" s="44"/>
      <c r="G26" s="42">
        <v>500</v>
      </c>
      <c r="H26" s="45"/>
      <c r="I26" s="38">
        <f t="shared" si="3"/>
        <v>500</v>
      </c>
      <c r="K26" s="38">
        <v>500</v>
      </c>
      <c r="L26" s="25">
        <f t="shared" si="0"/>
        <v>0</v>
      </c>
      <c r="M26" s="26">
        <f t="shared" si="2"/>
        <v>0</v>
      </c>
    </row>
    <row r="27" spans="1:13" ht="21" customHeight="1" thickBot="1" x14ac:dyDescent="0.45">
      <c r="A27" s="36" t="s">
        <v>68</v>
      </c>
      <c r="B27" s="41" t="s">
        <v>73</v>
      </c>
      <c r="C27" s="43">
        <v>350</v>
      </c>
      <c r="D27" s="46"/>
      <c r="E27" s="43">
        <v>350</v>
      </c>
      <c r="F27" s="46"/>
      <c r="G27" s="43">
        <v>350</v>
      </c>
      <c r="H27" s="47"/>
      <c r="I27" s="38">
        <f t="shared" si="3"/>
        <v>350</v>
      </c>
      <c r="K27" s="38">
        <v>350</v>
      </c>
      <c r="L27" s="25">
        <f t="shared" si="0"/>
        <v>0</v>
      </c>
      <c r="M27" s="26">
        <f t="shared" si="2"/>
        <v>0</v>
      </c>
    </row>
    <row r="28" spans="1:13" ht="23.25" thickBot="1" x14ac:dyDescent="0.45">
      <c r="A28" s="36" t="s">
        <v>28</v>
      </c>
      <c r="B28" s="41" t="s">
        <v>74</v>
      </c>
      <c r="C28" s="42">
        <v>68000</v>
      </c>
      <c r="D28" s="44"/>
      <c r="E28" s="42">
        <v>68000</v>
      </c>
      <c r="F28" s="44"/>
      <c r="G28" s="42">
        <v>70000</v>
      </c>
      <c r="H28" s="45"/>
      <c r="I28" s="38">
        <f t="shared" si="3"/>
        <v>68666.666666666672</v>
      </c>
      <c r="J28" s="33"/>
      <c r="K28" s="38">
        <v>68666.666666666672</v>
      </c>
      <c r="L28" s="25">
        <f>I28-K28</f>
        <v>0</v>
      </c>
      <c r="M28" s="26">
        <f>(I28-K28)/K28</f>
        <v>0</v>
      </c>
    </row>
    <row r="29" spans="1:13" ht="23.25" thickBot="1" x14ac:dyDescent="0.45">
      <c r="A29" s="36" t="s">
        <v>29</v>
      </c>
      <c r="B29" s="41" t="s">
        <v>74</v>
      </c>
      <c r="C29" s="42">
        <v>68000</v>
      </c>
      <c r="D29" s="44"/>
      <c r="E29" s="42">
        <v>68000</v>
      </c>
      <c r="F29" s="44"/>
      <c r="G29" s="42">
        <v>70000</v>
      </c>
      <c r="H29" s="45"/>
      <c r="I29" s="38">
        <f t="shared" si="3"/>
        <v>68666.666666666672</v>
      </c>
      <c r="J29" s="33"/>
      <c r="K29" s="38">
        <v>68666.666666666672</v>
      </c>
      <c r="L29" s="25">
        <f>I29-K29</f>
        <v>0</v>
      </c>
      <c r="M29" s="26">
        <f>(I29-K29)/K29</f>
        <v>0</v>
      </c>
    </row>
    <row r="30" spans="1:13" ht="23.25" thickBot="1" x14ac:dyDescent="0.45">
      <c r="A30" s="36" t="s">
        <v>30</v>
      </c>
      <c r="B30" s="41" t="s">
        <v>74</v>
      </c>
      <c r="C30" s="42">
        <v>490000</v>
      </c>
      <c r="D30" s="44"/>
      <c r="E30" s="42">
        <v>490000</v>
      </c>
      <c r="F30" s="44"/>
      <c r="G30" s="42">
        <v>490000</v>
      </c>
      <c r="H30" s="45"/>
      <c r="I30" s="38">
        <f t="shared" si="3"/>
        <v>490000</v>
      </c>
      <c r="J30" s="33"/>
      <c r="K30" s="38">
        <v>490000</v>
      </c>
      <c r="L30" s="25">
        <f>I30-K30</f>
        <v>0</v>
      </c>
      <c r="M30" s="26">
        <f>(I30-K30)/K30</f>
        <v>0</v>
      </c>
    </row>
    <row r="31" spans="1:13" ht="23.25" thickBot="1" x14ac:dyDescent="0.45">
      <c r="A31" s="36" t="s">
        <v>31</v>
      </c>
      <c r="B31" s="41" t="s">
        <v>74</v>
      </c>
      <c r="C31" s="42">
        <v>490000</v>
      </c>
      <c r="D31" s="48"/>
      <c r="E31" s="42">
        <v>490000</v>
      </c>
      <c r="F31" s="48"/>
      <c r="G31" s="42">
        <v>490000</v>
      </c>
      <c r="H31" s="49"/>
      <c r="I31" s="38">
        <f t="shared" si="3"/>
        <v>490000</v>
      </c>
      <c r="J31" s="33"/>
      <c r="K31" s="38">
        <v>490000</v>
      </c>
      <c r="L31" s="25">
        <f>I31-K31</f>
        <v>0</v>
      </c>
      <c r="M31" s="26">
        <f>(I31-K31)/K31</f>
        <v>0</v>
      </c>
    </row>
  </sheetData>
  <mergeCells count="3">
    <mergeCell ref="K1:K2"/>
    <mergeCell ref="L1:L2"/>
    <mergeCell ref="M1:M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opLeftCell="A6" zoomScaleNormal="100" workbookViewId="0">
      <pane xSplit="1" topLeftCell="B1" activePane="topRight" state="frozen"/>
      <selection pane="topRight" activeCell="C19" sqref="C19"/>
    </sheetView>
  </sheetViews>
  <sheetFormatPr baseColWidth="10" defaultRowHeight="30" customHeight="1" x14ac:dyDescent="0.4"/>
  <cols>
    <col min="1" max="1" width="49.28515625" style="1" customWidth="1"/>
    <col min="2" max="3" width="7.85546875" style="1" bestFit="1" customWidth="1"/>
    <col min="4" max="4" width="8.28515625" style="1" bestFit="1" customWidth="1"/>
    <col min="5" max="5" width="8" style="1" bestFit="1" customWidth="1"/>
    <col min="6" max="6" width="8.7109375" style="1" bestFit="1" customWidth="1"/>
    <col min="7" max="7" width="7.85546875" style="1" bestFit="1" customWidth="1"/>
    <col min="8" max="8" width="9.85546875" style="1" customWidth="1"/>
    <col min="9" max="9" width="15.85546875" style="10" bestFit="1" customWidth="1"/>
    <col min="10" max="10" width="4.7109375" style="1" customWidth="1"/>
    <col min="11" max="11" width="15" style="24" bestFit="1" customWidth="1"/>
    <col min="12" max="12" width="26.85546875" style="24" bestFit="1" customWidth="1"/>
    <col min="13" max="13" width="7.7109375" style="27" customWidth="1"/>
    <col min="14" max="14" width="6.42578125" style="1" bestFit="1" customWidth="1"/>
    <col min="15" max="16384" width="11.42578125" style="1"/>
  </cols>
  <sheetData>
    <row r="1" spans="1:13" ht="18.75" thickBot="1" x14ac:dyDescent="0.45">
      <c r="A1" s="11" t="s">
        <v>52</v>
      </c>
      <c r="G1" s="11"/>
      <c r="K1" s="87" t="s">
        <v>63</v>
      </c>
      <c r="L1" s="87" t="s">
        <v>61</v>
      </c>
      <c r="M1" s="88" t="s">
        <v>62</v>
      </c>
    </row>
    <row r="2" spans="1:13" ht="19.5" thickTop="1" thickBot="1" x14ac:dyDescent="0.45">
      <c r="A2" s="12" t="s">
        <v>33</v>
      </c>
      <c r="B2" s="13" t="s">
        <v>34</v>
      </c>
      <c r="C2" s="14" t="s">
        <v>35</v>
      </c>
      <c r="D2" s="15" t="s">
        <v>36</v>
      </c>
      <c r="E2" s="14" t="s">
        <v>37</v>
      </c>
      <c r="F2" s="15" t="s">
        <v>38</v>
      </c>
      <c r="G2" s="14" t="s">
        <v>39</v>
      </c>
      <c r="H2" s="16" t="s">
        <v>40</v>
      </c>
      <c r="I2" s="17" t="s">
        <v>41</v>
      </c>
      <c r="K2" s="88"/>
      <c r="L2" s="88"/>
      <c r="M2" s="88"/>
    </row>
    <row r="3" spans="1:13" s="19" customFormat="1" ht="21" customHeight="1" thickBot="1" x14ac:dyDescent="0.45">
      <c r="A3" s="36" t="s">
        <v>7</v>
      </c>
      <c r="B3" s="41" t="s">
        <v>70</v>
      </c>
      <c r="C3" s="52">
        <v>250</v>
      </c>
      <c r="D3" s="52">
        <v>1021</v>
      </c>
      <c r="E3" s="52">
        <v>250</v>
      </c>
      <c r="F3" s="52">
        <v>1015</v>
      </c>
      <c r="G3" s="52">
        <v>250</v>
      </c>
      <c r="H3" s="52">
        <v>1020</v>
      </c>
      <c r="I3" s="39">
        <f>(SUM(C3/D3+E3/F3+G3/H3)*1000)/3</f>
        <v>245.4204801017078</v>
      </c>
      <c r="K3" s="38">
        <v>245.01935429344371</v>
      </c>
      <c r="L3" s="21">
        <f t="shared" ref="L3:L27" si="0">I3-K3</f>
        <v>0.40112580826408362</v>
      </c>
      <c r="M3" s="58">
        <f>(I3-K3)/K3</f>
        <v>1.6371188693268751E-3</v>
      </c>
    </row>
    <row r="4" spans="1:13" ht="21" customHeight="1" thickBot="1" x14ac:dyDescent="0.45">
      <c r="A4" s="36" t="s">
        <v>42</v>
      </c>
      <c r="B4" s="41" t="s">
        <v>70</v>
      </c>
      <c r="C4" s="52">
        <v>600</v>
      </c>
      <c r="D4" s="52">
        <v>1134</v>
      </c>
      <c r="E4" s="52">
        <v>600</v>
      </c>
      <c r="F4" s="52">
        <v>1197</v>
      </c>
      <c r="G4" s="52">
        <v>600</v>
      </c>
      <c r="H4" s="52">
        <v>1181</v>
      </c>
      <c r="I4" s="39">
        <f t="shared" ref="I4:I13" si="1">(SUM(C4/D4+E4/F4+G4/H4)*1000)/3</f>
        <v>512.79923080508377</v>
      </c>
      <c r="J4" s="19"/>
      <c r="K4" s="38">
        <v>507.63048135864597</v>
      </c>
      <c r="L4" s="25">
        <f t="shared" si="0"/>
        <v>5.1687494464378005</v>
      </c>
      <c r="M4" s="59">
        <f t="shared" ref="M4:M27" si="2">(I4-K4)/K4</f>
        <v>1.0182110090402605E-2</v>
      </c>
    </row>
    <row r="5" spans="1:13" s="19" customFormat="1" ht="21" customHeight="1" thickBot="1" x14ac:dyDescent="0.45">
      <c r="A5" s="36" t="s">
        <v>11</v>
      </c>
      <c r="B5" s="41" t="s">
        <v>70</v>
      </c>
      <c r="C5" s="52">
        <v>350</v>
      </c>
      <c r="D5" s="52">
        <v>965</v>
      </c>
      <c r="E5" s="52">
        <v>350</v>
      </c>
      <c r="F5" s="52">
        <v>987</v>
      </c>
      <c r="G5" s="52">
        <v>350</v>
      </c>
      <c r="H5" s="52">
        <v>980</v>
      </c>
      <c r="I5" s="39">
        <f t="shared" si="1"/>
        <v>358.14902891300204</v>
      </c>
      <c r="K5" s="38">
        <v>360.21149963400939</v>
      </c>
      <c r="L5" s="21">
        <f t="shared" si="0"/>
        <v>-2.0624707210073439</v>
      </c>
      <c r="M5" s="58">
        <f t="shared" si="2"/>
        <v>-5.7257214805826696E-3</v>
      </c>
    </row>
    <row r="6" spans="1:13" s="19" customFormat="1" ht="21" customHeight="1" thickBot="1" x14ac:dyDescent="0.45">
      <c r="A6" s="36" t="s">
        <v>12</v>
      </c>
      <c r="B6" s="41" t="s">
        <v>70</v>
      </c>
      <c r="C6" s="52">
        <v>400</v>
      </c>
      <c r="D6" s="52">
        <v>1023</v>
      </c>
      <c r="E6" s="52">
        <v>400</v>
      </c>
      <c r="F6" s="52">
        <v>997</v>
      </c>
      <c r="G6" s="52">
        <v>400</v>
      </c>
      <c r="H6" s="52">
        <v>1011</v>
      </c>
      <c r="I6" s="39">
        <f t="shared" si="1"/>
        <v>395.9527756149746</v>
      </c>
      <c r="K6" s="38">
        <v>386.55429940292447</v>
      </c>
      <c r="L6" s="21">
        <f t="shared" si="0"/>
        <v>9.3984762120501273</v>
      </c>
      <c r="M6" s="58">
        <f t="shared" si="2"/>
        <v>2.4313469612334167E-2</v>
      </c>
    </row>
    <row r="7" spans="1:13" s="19" customFormat="1" ht="21" customHeight="1" thickBot="1" x14ac:dyDescent="0.45">
      <c r="A7" s="36" t="s">
        <v>13</v>
      </c>
      <c r="B7" s="41" t="s">
        <v>70</v>
      </c>
      <c r="C7" s="52">
        <v>300</v>
      </c>
      <c r="D7" s="52">
        <v>792</v>
      </c>
      <c r="E7" s="52">
        <v>250</v>
      </c>
      <c r="F7" s="52">
        <v>869</v>
      </c>
      <c r="G7" s="52">
        <v>275</v>
      </c>
      <c r="H7" s="52">
        <v>997</v>
      </c>
      <c r="I7" s="39">
        <f t="shared" si="1"/>
        <v>314.10078592765893</v>
      </c>
      <c r="K7" s="38">
        <v>317.42731595042483</v>
      </c>
      <c r="L7" s="21">
        <f t="shared" si="0"/>
        <v>-3.326530022765894</v>
      </c>
      <c r="M7" s="58">
        <f t="shared" si="2"/>
        <v>-1.047965898210671E-2</v>
      </c>
    </row>
    <row r="8" spans="1:13" ht="21" customHeight="1" thickBot="1" x14ac:dyDescent="0.45">
      <c r="A8" s="37" t="s">
        <v>64</v>
      </c>
      <c r="B8" s="41" t="s">
        <v>70</v>
      </c>
      <c r="C8" s="52">
        <v>500</v>
      </c>
      <c r="D8" s="52">
        <v>1000</v>
      </c>
      <c r="E8" s="52">
        <v>500</v>
      </c>
      <c r="F8" s="52">
        <v>1000</v>
      </c>
      <c r="G8" s="52">
        <v>500</v>
      </c>
      <c r="H8" s="52">
        <v>1000</v>
      </c>
      <c r="I8" s="39">
        <f t="shared" si="1"/>
        <v>500</v>
      </c>
      <c r="J8" s="19"/>
      <c r="K8" s="39">
        <v>500</v>
      </c>
      <c r="L8" s="25">
        <f t="shared" si="0"/>
        <v>0</v>
      </c>
      <c r="M8" s="59">
        <f t="shared" si="2"/>
        <v>0</v>
      </c>
    </row>
    <row r="9" spans="1:13" s="19" customFormat="1" ht="21" customHeight="1" thickBot="1" x14ac:dyDescent="0.45">
      <c r="A9" s="36" t="s">
        <v>43</v>
      </c>
      <c r="B9" s="41" t="s">
        <v>70</v>
      </c>
      <c r="C9" s="52">
        <v>600</v>
      </c>
      <c r="D9" s="52">
        <v>995</v>
      </c>
      <c r="E9" s="52">
        <v>600</v>
      </c>
      <c r="F9" s="52">
        <v>1008</v>
      </c>
      <c r="G9" s="52">
        <v>600</v>
      </c>
      <c r="H9" s="52">
        <v>1003</v>
      </c>
      <c r="I9" s="39">
        <f t="shared" si="1"/>
        <v>598.81951815447815</v>
      </c>
      <c r="K9" s="38">
        <v>615.01833310930658</v>
      </c>
      <c r="L9" s="21">
        <f t="shared" si="0"/>
        <v>-16.198814954828435</v>
      </c>
      <c r="M9" s="58">
        <f t="shared" si="2"/>
        <v>-2.6338751355481034E-2</v>
      </c>
    </row>
    <row r="10" spans="1:13" s="19" customFormat="1" ht="23.25" thickBot="1" x14ac:dyDescent="0.45">
      <c r="A10" s="37" t="s">
        <v>44</v>
      </c>
      <c r="B10" s="41" t="s">
        <v>70</v>
      </c>
      <c r="C10" s="52">
        <v>300</v>
      </c>
      <c r="D10" s="52">
        <v>976</v>
      </c>
      <c r="E10" s="52">
        <f>1500/5</f>
        <v>300</v>
      </c>
      <c r="F10" s="52">
        <v>970</v>
      </c>
      <c r="G10" s="52">
        <v>300</v>
      </c>
      <c r="H10" s="52">
        <v>976</v>
      </c>
      <c r="I10" s="39">
        <f t="shared" si="1"/>
        <v>308.01081629203986</v>
      </c>
      <c r="K10" s="38">
        <v>337.71767225003026</v>
      </c>
      <c r="L10" s="21">
        <f t="shared" si="0"/>
        <v>-29.706855957990399</v>
      </c>
      <c r="M10" s="58">
        <f t="shared" si="2"/>
        <v>-8.7963581414231828E-2</v>
      </c>
    </row>
    <row r="11" spans="1:13" s="19" customFormat="1" ht="23.25" thickBot="1" x14ac:dyDescent="0.45">
      <c r="A11" s="36" t="s">
        <v>45</v>
      </c>
      <c r="B11" s="41" t="s">
        <v>70</v>
      </c>
      <c r="C11" s="52">
        <v>300</v>
      </c>
      <c r="D11" s="52">
        <v>1019</v>
      </c>
      <c r="E11" s="52">
        <v>300</v>
      </c>
      <c r="F11" s="52">
        <v>1007</v>
      </c>
      <c r="G11" s="52">
        <v>300</v>
      </c>
      <c r="H11" s="52">
        <v>1021</v>
      </c>
      <c r="I11" s="39">
        <f t="shared" si="1"/>
        <v>295.38348577562806</v>
      </c>
      <c r="K11" s="38">
        <v>295.80331072482994</v>
      </c>
      <c r="L11" s="21">
        <f t="shared" si="0"/>
        <v>-0.41982494920188174</v>
      </c>
      <c r="M11" s="58">
        <f t="shared" si="2"/>
        <v>-1.4192706233515503E-3</v>
      </c>
    </row>
    <row r="12" spans="1:13" s="19" customFormat="1" ht="23.25" thickBot="1" x14ac:dyDescent="0.45">
      <c r="A12" s="37" t="s">
        <v>17</v>
      </c>
      <c r="B12" s="41" t="s">
        <v>70</v>
      </c>
      <c r="C12" s="52">
        <v>300</v>
      </c>
      <c r="D12" s="52">
        <v>835</v>
      </c>
      <c r="E12" s="52">
        <v>300</v>
      </c>
      <c r="F12" s="52">
        <v>868</v>
      </c>
      <c r="G12" s="52">
        <v>250</v>
      </c>
      <c r="H12" s="52">
        <v>825</v>
      </c>
      <c r="I12" s="39">
        <f t="shared" si="1"/>
        <v>335.9779533239066</v>
      </c>
      <c r="K12" s="38">
        <v>359.58459861330522</v>
      </c>
      <c r="L12" s="21">
        <f t="shared" si="0"/>
        <v>-23.606645289398614</v>
      </c>
      <c r="M12" s="58">
        <f t="shared" si="2"/>
        <v>-6.5649767482908905E-2</v>
      </c>
    </row>
    <row r="13" spans="1:13" ht="21" customHeight="1" thickBot="1" x14ac:dyDescent="0.45">
      <c r="A13" s="36" t="s">
        <v>46</v>
      </c>
      <c r="B13" s="41" t="s">
        <v>70</v>
      </c>
      <c r="C13" s="52">
        <v>1000</v>
      </c>
      <c r="D13" s="52">
        <v>1594</v>
      </c>
      <c r="E13" s="52">
        <v>900</v>
      </c>
      <c r="F13" s="52">
        <v>1491</v>
      </c>
      <c r="G13" s="52">
        <v>950</v>
      </c>
      <c r="H13" s="52">
        <v>1499</v>
      </c>
      <c r="I13" s="39">
        <f t="shared" si="1"/>
        <v>621.57671325088529</v>
      </c>
      <c r="J13" s="19"/>
      <c r="K13" s="38">
        <v>577.31609293308895</v>
      </c>
      <c r="L13" s="25">
        <f t="shared" si="0"/>
        <v>44.260620317796338</v>
      </c>
      <c r="M13" s="59">
        <f t="shared" si="2"/>
        <v>7.6666181420524088E-2</v>
      </c>
    </row>
    <row r="14" spans="1:13" ht="21" customHeight="1" thickBot="1" x14ac:dyDescent="0.45">
      <c r="A14" s="36" t="s">
        <v>19</v>
      </c>
      <c r="B14" s="41" t="s">
        <v>71</v>
      </c>
      <c r="C14" s="52">
        <v>1000</v>
      </c>
      <c r="D14" s="53"/>
      <c r="E14" s="52">
        <v>1000</v>
      </c>
      <c r="F14" s="53"/>
      <c r="G14" s="52">
        <v>1000</v>
      </c>
      <c r="H14" s="54"/>
      <c r="I14" s="38">
        <f t="shared" ref="I14:I31" si="3">(+C14+E14+G14)/3</f>
        <v>1000</v>
      </c>
      <c r="J14" s="19"/>
      <c r="K14" s="38">
        <v>1000</v>
      </c>
      <c r="L14" s="25">
        <f t="shared" si="0"/>
        <v>0</v>
      </c>
      <c r="M14" s="59">
        <f t="shared" si="2"/>
        <v>0</v>
      </c>
    </row>
    <row r="15" spans="1:13" ht="21" customHeight="1" thickBot="1" x14ac:dyDescent="0.45">
      <c r="A15" s="36" t="s">
        <v>20</v>
      </c>
      <c r="B15" s="41" t="s">
        <v>71</v>
      </c>
      <c r="C15" s="52">
        <v>900</v>
      </c>
      <c r="D15" s="53"/>
      <c r="E15" s="52">
        <v>900</v>
      </c>
      <c r="F15" s="53"/>
      <c r="G15" s="52">
        <v>900</v>
      </c>
      <c r="H15" s="54"/>
      <c r="I15" s="38">
        <f t="shared" si="3"/>
        <v>900</v>
      </c>
      <c r="J15" s="19"/>
      <c r="K15" s="38">
        <v>900</v>
      </c>
      <c r="L15" s="25">
        <f t="shared" si="0"/>
        <v>0</v>
      </c>
      <c r="M15" s="59">
        <f t="shared" si="2"/>
        <v>0</v>
      </c>
    </row>
    <row r="16" spans="1:13" ht="21" customHeight="1" thickBot="1" x14ac:dyDescent="0.45">
      <c r="A16" s="36" t="s">
        <v>21</v>
      </c>
      <c r="B16" s="41" t="s">
        <v>71</v>
      </c>
      <c r="C16" s="52">
        <v>600</v>
      </c>
      <c r="D16" s="53"/>
      <c r="E16" s="52">
        <v>600</v>
      </c>
      <c r="F16" s="53"/>
      <c r="G16" s="52">
        <v>600</v>
      </c>
      <c r="H16" s="54"/>
      <c r="I16" s="38">
        <f t="shared" si="3"/>
        <v>600</v>
      </c>
      <c r="J16" s="19"/>
      <c r="K16" s="38">
        <v>600</v>
      </c>
      <c r="L16" s="25">
        <f t="shared" si="0"/>
        <v>0</v>
      </c>
      <c r="M16" s="59">
        <f t="shared" si="2"/>
        <v>0</v>
      </c>
    </row>
    <row r="17" spans="1:14" s="19" customFormat="1" ht="21" customHeight="1" thickBot="1" x14ac:dyDescent="0.45">
      <c r="A17" s="37" t="s">
        <v>22</v>
      </c>
      <c r="B17" s="41" t="s">
        <v>71</v>
      </c>
      <c r="C17" s="52">
        <v>400</v>
      </c>
      <c r="D17" s="53"/>
      <c r="E17" s="52">
        <v>400</v>
      </c>
      <c r="F17" s="53"/>
      <c r="G17" s="52">
        <v>400</v>
      </c>
      <c r="H17" s="54"/>
      <c r="I17" s="38">
        <f t="shared" si="3"/>
        <v>400</v>
      </c>
      <c r="K17" s="38">
        <v>400</v>
      </c>
      <c r="L17" s="21">
        <f t="shared" si="0"/>
        <v>0</v>
      </c>
      <c r="M17" s="58">
        <f t="shared" si="2"/>
        <v>0</v>
      </c>
      <c r="N17" s="28"/>
    </row>
    <row r="18" spans="1:14" s="19" customFormat="1" ht="21" customHeight="1" thickBot="1" x14ac:dyDescent="0.45">
      <c r="A18" s="36" t="s">
        <v>47</v>
      </c>
      <c r="B18" s="41" t="s">
        <v>72</v>
      </c>
      <c r="C18" s="55">
        <v>3500</v>
      </c>
      <c r="D18" s="53"/>
      <c r="E18" s="55">
        <v>3500</v>
      </c>
      <c r="F18" s="53"/>
      <c r="G18" s="55">
        <v>3500</v>
      </c>
      <c r="H18" s="54"/>
      <c r="I18" s="38">
        <f t="shared" si="3"/>
        <v>3500</v>
      </c>
      <c r="K18" s="38">
        <v>3500</v>
      </c>
      <c r="L18" s="21">
        <f t="shared" si="0"/>
        <v>0</v>
      </c>
      <c r="M18" s="58">
        <f t="shared" si="2"/>
        <v>0</v>
      </c>
      <c r="N18" s="28"/>
    </row>
    <row r="19" spans="1:14" ht="21" customHeight="1" thickBot="1" x14ac:dyDescent="0.45">
      <c r="A19" s="36" t="s">
        <v>24</v>
      </c>
      <c r="B19" s="41" t="s">
        <v>72</v>
      </c>
      <c r="C19" s="55">
        <v>6600</v>
      </c>
      <c r="D19" s="53"/>
      <c r="E19" s="55">
        <v>7000</v>
      </c>
      <c r="F19" s="53"/>
      <c r="G19" s="55">
        <v>7000</v>
      </c>
      <c r="H19" s="54"/>
      <c r="I19" s="38">
        <f t="shared" si="3"/>
        <v>6866.666666666667</v>
      </c>
      <c r="J19" s="19"/>
      <c r="K19" s="38">
        <v>7000</v>
      </c>
      <c r="L19" s="25">
        <f t="shared" si="0"/>
        <v>-133.33333333333303</v>
      </c>
      <c r="M19" s="59">
        <f t="shared" si="2"/>
        <v>-1.9047619047619004E-2</v>
      </c>
    </row>
    <row r="20" spans="1:14" ht="21" customHeight="1" thickBot="1" x14ac:dyDescent="0.45">
      <c r="A20" s="36" t="s">
        <v>48</v>
      </c>
      <c r="B20" s="41" t="s">
        <v>73</v>
      </c>
      <c r="C20" s="55">
        <v>1200</v>
      </c>
      <c r="D20" s="53"/>
      <c r="E20" s="52">
        <v>1200</v>
      </c>
      <c r="F20" s="53"/>
      <c r="G20" s="52">
        <v>1200</v>
      </c>
      <c r="H20" s="54"/>
      <c r="I20" s="38">
        <f t="shared" si="3"/>
        <v>1200</v>
      </c>
      <c r="J20" s="19"/>
      <c r="K20" s="38">
        <v>1200</v>
      </c>
      <c r="L20" s="25">
        <f t="shared" si="0"/>
        <v>0</v>
      </c>
      <c r="M20" s="59">
        <f t="shared" si="2"/>
        <v>0</v>
      </c>
    </row>
    <row r="21" spans="1:14" ht="21" customHeight="1" thickBot="1" x14ac:dyDescent="0.45">
      <c r="A21" s="36" t="s">
        <v>25</v>
      </c>
      <c r="B21" s="41" t="s">
        <v>73</v>
      </c>
      <c r="C21" s="52">
        <v>2000</v>
      </c>
      <c r="D21" s="53"/>
      <c r="E21" s="52">
        <v>2000</v>
      </c>
      <c r="F21" s="53"/>
      <c r="G21" s="52">
        <v>2000</v>
      </c>
      <c r="H21" s="54"/>
      <c r="I21" s="38">
        <f t="shared" si="3"/>
        <v>2000</v>
      </c>
      <c r="J21" s="19"/>
      <c r="K21" s="38">
        <v>2000</v>
      </c>
      <c r="L21" s="25">
        <f t="shared" si="0"/>
        <v>0</v>
      </c>
      <c r="M21" s="59">
        <f t="shared" si="2"/>
        <v>0</v>
      </c>
    </row>
    <row r="22" spans="1:14" ht="21" customHeight="1" thickBot="1" x14ac:dyDescent="0.45">
      <c r="A22" s="36" t="s">
        <v>26</v>
      </c>
      <c r="B22" s="41" t="s">
        <v>73</v>
      </c>
      <c r="C22" s="52">
        <v>2500</v>
      </c>
      <c r="D22" s="53"/>
      <c r="E22" s="52">
        <v>2500</v>
      </c>
      <c r="F22" s="53"/>
      <c r="G22" s="52">
        <v>2500</v>
      </c>
      <c r="H22" s="54"/>
      <c r="I22" s="38">
        <f t="shared" si="3"/>
        <v>2500</v>
      </c>
      <c r="J22" s="19"/>
      <c r="K22" s="38">
        <v>2500</v>
      </c>
      <c r="L22" s="25">
        <f t="shared" si="0"/>
        <v>0</v>
      </c>
      <c r="M22" s="59">
        <f t="shared" si="2"/>
        <v>0</v>
      </c>
    </row>
    <row r="23" spans="1:14" ht="21" customHeight="1" thickBot="1" x14ac:dyDescent="0.45">
      <c r="A23" s="36" t="s">
        <v>65</v>
      </c>
      <c r="B23" s="41" t="s">
        <v>72</v>
      </c>
      <c r="C23" s="52">
        <v>5500</v>
      </c>
      <c r="D23" s="53"/>
      <c r="E23" s="52">
        <v>5500</v>
      </c>
      <c r="F23" s="53"/>
      <c r="G23" s="52">
        <v>5500</v>
      </c>
      <c r="H23" s="54"/>
      <c r="I23" s="38">
        <f t="shared" si="3"/>
        <v>5500</v>
      </c>
      <c r="J23" s="19"/>
      <c r="K23" s="38">
        <v>5500</v>
      </c>
      <c r="L23" s="25">
        <f t="shared" si="0"/>
        <v>0</v>
      </c>
      <c r="M23" s="59">
        <f t="shared" si="2"/>
        <v>0</v>
      </c>
    </row>
    <row r="24" spans="1:14" ht="21" customHeight="1" thickBot="1" x14ac:dyDescent="0.45">
      <c r="A24" s="36" t="s">
        <v>66</v>
      </c>
      <c r="B24" s="41" t="s">
        <v>73</v>
      </c>
      <c r="C24" s="52">
        <v>1000</v>
      </c>
      <c r="D24" s="53"/>
      <c r="E24" s="52">
        <v>1000</v>
      </c>
      <c r="F24" s="53"/>
      <c r="G24" s="52">
        <v>1000</v>
      </c>
      <c r="H24" s="54"/>
      <c r="I24" s="38">
        <f t="shared" si="3"/>
        <v>1000</v>
      </c>
      <c r="J24" s="19"/>
      <c r="K24" s="39">
        <v>1000</v>
      </c>
      <c r="L24" s="25">
        <f t="shared" si="0"/>
        <v>0</v>
      </c>
      <c r="M24" s="59">
        <f t="shared" si="2"/>
        <v>0</v>
      </c>
    </row>
    <row r="25" spans="1:14" ht="21" customHeight="1" thickBot="1" x14ac:dyDescent="0.45">
      <c r="A25" s="37" t="s">
        <v>67</v>
      </c>
      <c r="B25" s="41" t="s">
        <v>73</v>
      </c>
      <c r="C25" s="52">
        <v>1000</v>
      </c>
      <c r="D25" s="53"/>
      <c r="E25" s="52">
        <v>1000</v>
      </c>
      <c r="F25" s="53"/>
      <c r="G25" s="52">
        <v>1000</v>
      </c>
      <c r="H25" s="54"/>
      <c r="I25" s="38">
        <f t="shared" si="3"/>
        <v>1000</v>
      </c>
      <c r="J25" s="19"/>
      <c r="K25" s="39">
        <v>1000</v>
      </c>
      <c r="L25" s="25">
        <f t="shared" si="0"/>
        <v>0</v>
      </c>
      <c r="M25" s="59">
        <f t="shared" si="2"/>
        <v>0</v>
      </c>
    </row>
    <row r="26" spans="1:14" ht="21" customHeight="1" thickBot="1" x14ac:dyDescent="0.45">
      <c r="A26" s="36" t="s">
        <v>27</v>
      </c>
      <c r="B26" s="41" t="s">
        <v>73</v>
      </c>
      <c r="C26" s="52">
        <v>500</v>
      </c>
      <c r="D26" s="53"/>
      <c r="E26" s="52">
        <v>500</v>
      </c>
      <c r="F26" s="53"/>
      <c r="G26" s="52">
        <v>500</v>
      </c>
      <c r="H26" s="54"/>
      <c r="I26" s="38">
        <f t="shared" si="3"/>
        <v>500</v>
      </c>
      <c r="J26" s="19"/>
      <c r="K26" s="39">
        <v>500</v>
      </c>
      <c r="L26" s="25">
        <f t="shared" si="0"/>
        <v>0</v>
      </c>
      <c r="M26" s="59">
        <f t="shared" si="2"/>
        <v>0</v>
      </c>
    </row>
    <row r="27" spans="1:14" ht="21" customHeight="1" thickBot="1" x14ac:dyDescent="0.45">
      <c r="A27" s="36" t="s">
        <v>68</v>
      </c>
      <c r="B27" s="41" t="s">
        <v>73</v>
      </c>
      <c r="C27" s="52">
        <v>350</v>
      </c>
      <c r="D27" s="53"/>
      <c r="E27" s="52">
        <v>350</v>
      </c>
      <c r="F27" s="53"/>
      <c r="G27" s="52">
        <v>350</v>
      </c>
      <c r="H27" s="54"/>
      <c r="I27" s="38">
        <f t="shared" si="3"/>
        <v>350</v>
      </c>
      <c r="J27" s="19"/>
      <c r="K27" s="39">
        <v>350</v>
      </c>
      <c r="L27" s="25">
        <f t="shared" si="0"/>
        <v>0</v>
      </c>
      <c r="M27" s="59">
        <f t="shared" si="2"/>
        <v>0</v>
      </c>
    </row>
    <row r="28" spans="1:14" ht="30" customHeight="1" thickBot="1" x14ac:dyDescent="0.45">
      <c r="A28" s="36" t="s">
        <v>28</v>
      </c>
      <c r="B28" s="41" t="s">
        <v>74</v>
      </c>
      <c r="C28" s="52">
        <v>74000</v>
      </c>
      <c r="D28" s="53"/>
      <c r="E28" s="52">
        <v>74000</v>
      </c>
      <c r="F28" s="53"/>
      <c r="G28" s="52">
        <v>74000</v>
      </c>
      <c r="H28" s="54"/>
      <c r="I28" s="38">
        <f t="shared" si="3"/>
        <v>74000</v>
      </c>
      <c r="J28" s="19"/>
      <c r="K28" s="38">
        <v>74333.333333333328</v>
      </c>
      <c r="L28" s="25">
        <f>I28-K28</f>
        <v>-333.33333333332848</v>
      </c>
      <c r="M28" s="59">
        <f>(I28-K28)/K28</f>
        <v>-4.4843049327353609E-3</v>
      </c>
    </row>
    <row r="29" spans="1:14" ht="30" customHeight="1" thickBot="1" x14ac:dyDescent="0.45">
      <c r="A29" s="36" t="s">
        <v>29</v>
      </c>
      <c r="B29" s="41" t="s">
        <v>74</v>
      </c>
      <c r="C29" s="52">
        <v>74000</v>
      </c>
      <c r="D29" s="53"/>
      <c r="E29" s="52">
        <v>74000</v>
      </c>
      <c r="F29" s="53"/>
      <c r="G29" s="52">
        <v>74000</v>
      </c>
      <c r="H29" s="54"/>
      <c r="I29" s="38">
        <f t="shared" si="3"/>
        <v>74000</v>
      </c>
      <c r="J29" s="19"/>
      <c r="K29" s="38">
        <v>74166.666666666672</v>
      </c>
      <c r="L29" s="25">
        <f>I29-K29</f>
        <v>-166.66666666667152</v>
      </c>
      <c r="M29" s="59">
        <f>(I29-K29)/K29</f>
        <v>-2.2471910112360203E-3</v>
      </c>
    </row>
    <row r="30" spans="1:14" ht="30" customHeight="1" thickBot="1" x14ac:dyDescent="0.45">
      <c r="A30" s="36" t="s">
        <v>30</v>
      </c>
      <c r="B30" s="41" t="s">
        <v>74</v>
      </c>
      <c r="C30" s="52">
        <v>490000</v>
      </c>
      <c r="D30" s="53"/>
      <c r="E30" s="52">
        <v>495000</v>
      </c>
      <c r="F30" s="53"/>
      <c r="G30" s="52">
        <v>490000</v>
      </c>
      <c r="H30" s="54"/>
      <c r="I30" s="38">
        <f t="shared" si="3"/>
        <v>491666.66666666669</v>
      </c>
      <c r="J30" s="19"/>
      <c r="K30" s="38">
        <v>491666.66666666669</v>
      </c>
      <c r="L30" s="25">
        <f>I30-K30</f>
        <v>0</v>
      </c>
      <c r="M30" s="59">
        <f>(I30-K30)/K30</f>
        <v>0</v>
      </c>
    </row>
    <row r="31" spans="1:14" ht="30" customHeight="1" thickBot="1" x14ac:dyDescent="0.45">
      <c r="A31" s="36" t="s">
        <v>31</v>
      </c>
      <c r="B31" s="41" t="s">
        <v>74</v>
      </c>
      <c r="C31" s="52">
        <v>495000</v>
      </c>
      <c r="D31" s="70"/>
      <c r="E31" s="52">
        <v>495000</v>
      </c>
      <c r="F31" s="70"/>
      <c r="G31" s="52">
        <v>495000</v>
      </c>
      <c r="H31" s="71"/>
      <c r="I31" s="38">
        <f t="shared" si="3"/>
        <v>495000</v>
      </c>
      <c r="J31" s="19"/>
      <c r="K31" s="38">
        <v>495000</v>
      </c>
      <c r="L31" s="25">
        <f>I31-K31</f>
        <v>0</v>
      </c>
      <c r="M31" s="59">
        <f>(I31-K31)/K31</f>
        <v>0</v>
      </c>
    </row>
  </sheetData>
  <mergeCells count="3">
    <mergeCell ref="K1:K2"/>
    <mergeCell ref="L1:L2"/>
    <mergeCell ref="M1:M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F4" sqref="F4"/>
    </sheetView>
  </sheetViews>
  <sheetFormatPr baseColWidth="10" defaultRowHeight="18" x14ac:dyDescent="0.4"/>
  <cols>
    <col min="1" max="1" width="49.28515625" style="1" customWidth="1"/>
    <col min="2" max="2" width="7.85546875" style="1" bestFit="1" customWidth="1"/>
    <col min="3" max="3" width="9.85546875" style="1" bestFit="1" customWidth="1"/>
    <col min="4" max="4" width="8.28515625" style="1" bestFit="1" customWidth="1"/>
    <col min="5" max="5" width="9.85546875" style="1" bestFit="1" customWidth="1"/>
    <col min="6" max="6" width="8.7109375" style="1" bestFit="1" customWidth="1"/>
    <col min="7" max="7" width="9.85546875" style="1" bestFit="1" customWidth="1"/>
    <col min="8" max="8" width="8.5703125" style="1" bestFit="1" customWidth="1"/>
    <col min="9" max="9" width="15.85546875" style="10" bestFit="1" customWidth="1"/>
    <col min="10" max="10" width="4.7109375" style="1" customWidth="1"/>
    <col min="11" max="11" width="15" style="24" bestFit="1" customWidth="1"/>
    <col min="12" max="12" width="26.85546875" style="24" bestFit="1" customWidth="1"/>
    <col min="13" max="13" width="9.5703125" style="27" bestFit="1" customWidth="1"/>
    <col min="14" max="14" width="6.42578125" style="1" bestFit="1" customWidth="1"/>
    <col min="15" max="15" width="6.42578125" style="1" customWidth="1"/>
    <col min="16" max="16384" width="11.42578125" style="1"/>
  </cols>
  <sheetData>
    <row r="1" spans="1:14" ht="18.75" thickBot="1" x14ac:dyDescent="0.45">
      <c r="A1" s="11" t="s">
        <v>51</v>
      </c>
      <c r="G1" s="11"/>
      <c r="K1" s="87" t="s">
        <v>63</v>
      </c>
      <c r="L1" s="87" t="s">
        <v>61</v>
      </c>
      <c r="M1" s="88" t="s">
        <v>62</v>
      </c>
    </row>
    <row r="2" spans="1:14" ht="19.5" thickTop="1" thickBot="1" x14ac:dyDescent="0.45">
      <c r="A2" s="12" t="s">
        <v>33</v>
      </c>
      <c r="B2" s="13" t="s">
        <v>34</v>
      </c>
      <c r="C2" s="14" t="s">
        <v>35</v>
      </c>
      <c r="D2" s="15" t="s">
        <v>36</v>
      </c>
      <c r="E2" s="14" t="s">
        <v>37</v>
      </c>
      <c r="F2" s="15" t="s">
        <v>38</v>
      </c>
      <c r="G2" s="14" t="s">
        <v>39</v>
      </c>
      <c r="H2" s="16" t="s">
        <v>40</v>
      </c>
      <c r="I2" s="17" t="s">
        <v>41</v>
      </c>
      <c r="K2" s="88"/>
      <c r="L2" s="88"/>
      <c r="M2" s="88"/>
    </row>
    <row r="3" spans="1:14" s="19" customFormat="1" ht="21" customHeight="1" thickBot="1" x14ac:dyDescent="0.45">
      <c r="A3" s="36" t="s">
        <v>7</v>
      </c>
      <c r="B3" s="41" t="s">
        <v>70</v>
      </c>
      <c r="C3" s="42">
        <v>150</v>
      </c>
      <c r="D3" s="43">
        <v>706</v>
      </c>
      <c r="E3" s="42">
        <f t="shared" ref="E3:E13" si="0">C3</f>
        <v>150</v>
      </c>
      <c r="F3" s="42">
        <v>701</v>
      </c>
      <c r="G3" s="42">
        <f t="shared" ref="G3:G13" si="1">C3</f>
        <v>150</v>
      </c>
      <c r="H3" s="42">
        <v>714</v>
      </c>
      <c r="I3" s="39">
        <f>(SUM(C3/D3+E3/F3+G3/H3)*1000)/3</f>
        <v>212.17621712641446</v>
      </c>
      <c r="K3" s="38">
        <v>214.14124703683351</v>
      </c>
      <c r="L3" s="21">
        <f t="shared" ref="L3:L27" si="2">I3-K3</f>
        <v>-1.9650299104190481</v>
      </c>
      <c r="M3" s="58">
        <f>(I3-K3)/K3</f>
        <v>-9.1763260820137641E-3</v>
      </c>
    </row>
    <row r="4" spans="1:14" ht="21" customHeight="1" thickBot="1" x14ac:dyDescent="0.45">
      <c r="A4" s="36" t="s">
        <v>42</v>
      </c>
      <c r="B4" s="41" t="s">
        <v>70</v>
      </c>
      <c r="C4" s="42">
        <v>500</v>
      </c>
      <c r="D4" s="43">
        <v>979</v>
      </c>
      <c r="E4" s="42">
        <f t="shared" si="0"/>
        <v>500</v>
      </c>
      <c r="F4" s="42">
        <v>982</v>
      </c>
      <c r="G4" s="42">
        <f t="shared" si="1"/>
        <v>500</v>
      </c>
      <c r="H4" s="42">
        <v>986</v>
      </c>
      <c r="I4" s="39">
        <f t="shared" ref="I4:I13" si="3">(SUM(C4/D4+E4/F4+G4/H4)*1000)/3</f>
        <v>508.99653025239513</v>
      </c>
      <c r="K4" s="38">
        <v>507.96372310818316</v>
      </c>
      <c r="L4" s="25">
        <f t="shared" si="2"/>
        <v>1.0328071442119722</v>
      </c>
      <c r="M4" s="59">
        <f>(I4-K4)/K4</f>
        <v>2.0332301249630989E-3</v>
      </c>
    </row>
    <row r="5" spans="1:14" s="19" customFormat="1" ht="21" customHeight="1" thickBot="1" x14ac:dyDescent="0.45">
      <c r="A5" s="36" t="s">
        <v>11</v>
      </c>
      <c r="B5" s="41" t="s">
        <v>70</v>
      </c>
      <c r="C5" s="42">
        <v>250</v>
      </c>
      <c r="D5" s="43">
        <v>1085</v>
      </c>
      <c r="E5" s="42">
        <f t="shared" si="0"/>
        <v>250</v>
      </c>
      <c r="F5" s="42">
        <v>1096</v>
      </c>
      <c r="G5" s="42">
        <f t="shared" si="1"/>
        <v>250</v>
      </c>
      <c r="H5" s="42">
        <v>1075</v>
      </c>
      <c r="I5" s="39">
        <f t="shared" si="3"/>
        <v>230.3583586198948</v>
      </c>
      <c r="K5" s="38">
        <v>221.89664110636397</v>
      </c>
      <c r="L5" s="21">
        <f t="shared" si="2"/>
        <v>8.4617175135308287</v>
      </c>
      <c r="M5" s="58">
        <f>(I5-K5)/K5</f>
        <v>3.8133598919484264E-2</v>
      </c>
    </row>
    <row r="6" spans="1:14" s="19" customFormat="1" ht="21" customHeight="1" thickBot="1" x14ac:dyDescent="0.45">
      <c r="A6" s="36" t="s">
        <v>12</v>
      </c>
      <c r="B6" s="41" t="s">
        <v>70</v>
      </c>
      <c r="C6" s="42">
        <v>250</v>
      </c>
      <c r="D6" s="43">
        <v>1039</v>
      </c>
      <c r="E6" s="42">
        <f t="shared" si="0"/>
        <v>250</v>
      </c>
      <c r="F6" s="42">
        <v>1030</v>
      </c>
      <c r="G6" s="42">
        <f t="shared" si="1"/>
        <v>250</v>
      </c>
      <c r="H6" s="42">
        <v>930</v>
      </c>
      <c r="I6" s="39">
        <f t="shared" si="3"/>
        <v>250.71720926796107</v>
      </c>
      <c r="K6" s="38">
        <v>240.6838607776009</v>
      </c>
      <c r="L6" s="21">
        <f t="shared" si="2"/>
        <v>10.033348490360169</v>
      </c>
      <c r="M6" s="58">
        <f>(I6-K6)/K6</f>
        <v>4.1686835411167363E-2</v>
      </c>
    </row>
    <row r="7" spans="1:14" s="19" customFormat="1" ht="21" customHeight="1" thickBot="1" x14ac:dyDescent="0.45">
      <c r="A7" s="36" t="s">
        <v>13</v>
      </c>
      <c r="B7" s="41" t="s">
        <v>70</v>
      </c>
      <c r="C7" s="42">
        <v>250</v>
      </c>
      <c r="D7" s="43">
        <v>644</v>
      </c>
      <c r="E7" s="42">
        <f t="shared" si="0"/>
        <v>250</v>
      </c>
      <c r="F7" s="42">
        <v>651</v>
      </c>
      <c r="G7" s="42">
        <f t="shared" si="1"/>
        <v>250</v>
      </c>
      <c r="H7" s="42">
        <v>642</v>
      </c>
      <c r="I7" s="39">
        <f t="shared" si="3"/>
        <v>387.21047834180445</v>
      </c>
      <c r="K7" s="38">
        <v>385.43604326662853</v>
      </c>
      <c r="L7" s="21">
        <f t="shared" si="2"/>
        <v>1.7744350751759157</v>
      </c>
      <c r="M7" s="58">
        <f>(I7-K7)/K7</f>
        <v>4.6037082057435808E-3</v>
      </c>
    </row>
    <row r="8" spans="1:14" ht="21" customHeight="1" thickBot="1" x14ac:dyDescent="0.45">
      <c r="A8" s="37" t="s">
        <v>64</v>
      </c>
      <c r="B8" s="41" t="s">
        <v>70</v>
      </c>
      <c r="C8" s="43">
        <v>500</v>
      </c>
      <c r="D8" s="43">
        <v>998</v>
      </c>
      <c r="E8" s="43">
        <f t="shared" si="0"/>
        <v>500</v>
      </c>
      <c r="F8" s="43">
        <v>1023</v>
      </c>
      <c r="G8" s="43">
        <f t="shared" si="1"/>
        <v>500</v>
      </c>
      <c r="H8" s="43">
        <v>1028</v>
      </c>
      <c r="I8" s="39">
        <f t="shared" si="3"/>
        <v>492.04729341329886</v>
      </c>
      <c r="K8" s="39">
        <v>494.07404081157392</v>
      </c>
      <c r="L8" s="25">
        <f t="shared" si="2"/>
        <v>-2.026747398275063</v>
      </c>
      <c r="M8" s="59">
        <f t="shared" ref="M8:M27" si="4">(I8-K8)/K8</f>
        <v>-4.1021127014604841E-3</v>
      </c>
    </row>
    <row r="9" spans="1:14" s="19" customFormat="1" ht="21" customHeight="1" thickBot="1" x14ac:dyDescent="0.45">
      <c r="A9" s="36" t="s">
        <v>43</v>
      </c>
      <c r="B9" s="41" t="s">
        <v>70</v>
      </c>
      <c r="C9" s="42">
        <v>400</v>
      </c>
      <c r="D9" s="43">
        <v>723</v>
      </c>
      <c r="E9" s="42">
        <f t="shared" si="0"/>
        <v>400</v>
      </c>
      <c r="F9" s="42">
        <v>718</v>
      </c>
      <c r="G9" s="42">
        <f t="shared" si="1"/>
        <v>400</v>
      </c>
      <c r="H9" s="42">
        <v>715</v>
      </c>
      <c r="I9" s="39">
        <f t="shared" si="3"/>
        <v>556.59798976295929</v>
      </c>
      <c r="K9" s="38">
        <v>582.31391497881225</v>
      </c>
      <c r="L9" s="21">
        <f t="shared" si="2"/>
        <v>-25.715925215852963</v>
      </c>
      <c r="M9" s="58">
        <f t="shared" si="4"/>
        <v>-4.4161618938452891E-2</v>
      </c>
    </row>
    <row r="10" spans="1:14" s="19" customFormat="1" ht="23.25" thickBot="1" x14ac:dyDescent="0.45">
      <c r="A10" s="37" t="s">
        <v>44</v>
      </c>
      <c r="B10" s="41" t="s">
        <v>70</v>
      </c>
      <c r="C10" s="43">
        <v>200</v>
      </c>
      <c r="D10" s="43">
        <v>1354</v>
      </c>
      <c r="E10" s="42">
        <f t="shared" si="0"/>
        <v>200</v>
      </c>
      <c r="F10" s="42">
        <v>1205</v>
      </c>
      <c r="G10" s="42">
        <f t="shared" si="1"/>
        <v>200</v>
      </c>
      <c r="H10" s="42">
        <v>1498</v>
      </c>
      <c r="I10" s="39">
        <f t="shared" si="3"/>
        <v>149.06564654788929</v>
      </c>
      <c r="K10" s="38">
        <v>158.84237031161075</v>
      </c>
      <c r="L10" s="21">
        <f t="shared" si="2"/>
        <v>-9.7767237637214635</v>
      </c>
      <c r="M10" s="58">
        <f t="shared" si="4"/>
        <v>-6.1549848094950163E-2</v>
      </c>
    </row>
    <row r="11" spans="1:14" s="19" customFormat="1" ht="23.25" thickBot="1" x14ac:dyDescent="0.45">
      <c r="A11" s="37" t="s">
        <v>45</v>
      </c>
      <c r="B11" s="41" t="s">
        <v>70</v>
      </c>
      <c r="C11" s="42">
        <v>100</v>
      </c>
      <c r="D11" s="43">
        <v>635</v>
      </c>
      <c r="E11" s="42">
        <f t="shared" si="0"/>
        <v>100</v>
      </c>
      <c r="F11" s="42">
        <v>640</v>
      </c>
      <c r="G11" s="42">
        <f t="shared" si="1"/>
        <v>100</v>
      </c>
      <c r="H11" s="42">
        <v>644</v>
      </c>
      <c r="I11" s="39">
        <f t="shared" si="3"/>
        <v>156.33660602207334</v>
      </c>
      <c r="K11" s="38">
        <v>159.26418597699924</v>
      </c>
      <c r="L11" s="21">
        <f t="shared" si="2"/>
        <v>-2.9275799549259034</v>
      </c>
      <c r="M11" s="58">
        <f t="shared" si="4"/>
        <v>-1.8381910138596389E-2</v>
      </c>
    </row>
    <row r="12" spans="1:14" s="19" customFormat="1" ht="23.25" thickBot="1" x14ac:dyDescent="0.45">
      <c r="A12" s="37" t="s">
        <v>17</v>
      </c>
      <c r="B12" s="41" t="s">
        <v>70</v>
      </c>
      <c r="C12" s="43">
        <v>50</v>
      </c>
      <c r="D12" s="43">
        <v>123</v>
      </c>
      <c r="E12" s="42">
        <f t="shared" si="0"/>
        <v>50</v>
      </c>
      <c r="F12" s="43">
        <v>116</v>
      </c>
      <c r="G12" s="42">
        <f t="shared" si="1"/>
        <v>50</v>
      </c>
      <c r="H12" s="43">
        <v>148</v>
      </c>
      <c r="I12" s="39">
        <f t="shared" si="3"/>
        <v>391.79212854570295</v>
      </c>
      <c r="K12" s="38">
        <v>408.29509640341121</v>
      </c>
      <c r="L12" s="21">
        <f t="shared" si="2"/>
        <v>-16.502967857708256</v>
      </c>
      <c r="M12" s="58">
        <f t="shared" si="4"/>
        <v>-4.0419216402742909E-2</v>
      </c>
      <c r="N12" s="28"/>
    </row>
    <row r="13" spans="1:14" ht="21" customHeight="1" thickBot="1" x14ac:dyDescent="0.45">
      <c r="A13" s="36" t="s">
        <v>46</v>
      </c>
      <c r="B13" s="41" t="s">
        <v>70</v>
      </c>
      <c r="C13" s="42">
        <v>200</v>
      </c>
      <c r="D13" s="43">
        <v>278</v>
      </c>
      <c r="E13" s="42">
        <f t="shared" si="0"/>
        <v>200</v>
      </c>
      <c r="F13" s="42">
        <v>232</v>
      </c>
      <c r="G13" s="42">
        <f t="shared" si="1"/>
        <v>200</v>
      </c>
      <c r="H13" s="42">
        <v>180</v>
      </c>
      <c r="I13" s="39">
        <f t="shared" si="3"/>
        <v>897.53484568666909</v>
      </c>
      <c r="K13" s="38">
        <v>848.08694890533172</v>
      </c>
      <c r="L13" s="25">
        <f t="shared" si="2"/>
        <v>49.447896781337363</v>
      </c>
      <c r="M13" s="59">
        <f t="shared" si="4"/>
        <v>5.8305220762048325E-2</v>
      </c>
      <c r="N13" s="10"/>
    </row>
    <row r="14" spans="1:14" ht="21" customHeight="1" thickBot="1" x14ac:dyDescent="0.45">
      <c r="A14" s="36" t="s">
        <v>19</v>
      </c>
      <c r="B14" s="41" t="s">
        <v>71</v>
      </c>
      <c r="C14" s="42">
        <v>1000</v>
      </c>
      <c r="D14" s="44"/>
      <c r="E14" s="42">
        <f>C14</f>
        <v>1000</v>
      </c>
      <c r="F14" s="44"/>
      <c r="G14" s="42">
        <f>C14</f>
        <v>1000</v>
      </c>
      <c r="H14" s="45"/>
      <c r="I14" s="38">
        <f t="shared" ref="I14:I31" si="5">(+C14+E14+G14)/3</f>
        <v>1000</v>
      </c>
      <c r="K14" s="38">
        <v>1000</v>
      </c>
      <c r="L14" s="25">
        <f t="shared" si="2"/>
        <v>0</v>
      </c>
      <c r="M14" s="59">
        <f t="shared" si="4"/>
        <v>0</v>
      </c>
    </row>
    <row r="15" spans="1:14" ht="21" customHeight="1" thickBot="1" x14ac:dyDescent="0.45">
      <c r="A15" s="36" t="s">
        <v>20</v>
      </c>
      <c r="B15" s="41" t="s">
        <v>71</v>
      </c>
      <c r="C15" s="43">
        <v>800</v>
      </c>
      <c r="D15" s="44"/>
      <c r="E15" s="42">
        <f t="shared" ref="E15:E31" si="6">C15</f>
        <v>800</v>
      </c>
      <c r="F15" s="44"/>
      <c r="G15" s="42">
        <f t="shared" ref="G15:G31" si="7">C15</f>
        <v>800</v>
      </c>
      <c r="H15" s="45"/>
      <c r="I15" s="38">
        <f t="shared" si="5"/>
        <v>800</v>
      </c>
      <c r="K15" s="38">
        <v>800</v>
      </c>
      <c r="L15" s="25">
        <f t="shared" si="2"/>
        <v>0</v>
      </c>
      <c r="M15" s="59">
        <f t="shared" si="4"/>
        <v>0</v>
      </c>
    </row>
    <row r="16" spans="1:14" ht="23.25" thickBot="1" x14ac:dyDescent="0.45">
      <c r="A16" s="36" t="s">
        <v>21</v>
      </c>
      <c r="B16" s="41" t="s">
        <v>71</v>
      </c>
      <c r="C16" s="43">
        <v>700</v>
      </c>
      <c r="D16" s="44"/>
      <c r="E16" s="42">
        <f t="shared" si="6"/>
        <v>700</v>
      </c>
      <c r="F16" s="44"/>
      <c r="G16" s="42">
        <f t="shared" si="7"/>
        <v>700</v>
      </c>
      <c r="H16" s="45"/>
      <c r="I16" s="38">
        <f t="shared" si="5"/>
        <v>700</v>
      </c>
      <c r="K16" s="38">
        <v>700</v>
      </c>
      <c r="L16" s="25">
        <f t="shared" si="2"/>
        <v>0</v>
      </c>
      <c r="M16" s="59">
        <f t="shared" si="4"/>
        <v>0</v>
      </c>
    </row>
    <row r="17" spans="1:13" s="19" customFormat="1" ht="21" customHeight="1" thickBot="1" x14ac:dyDescent="0.45">
      <c r="A17" s="37" t="s">
        <v>22</v>
      </c>
      <c r="B17" s="41" t="s">
        <v>71</v>
      </c>
      <c r="C17" s="43">
        <v>450</v>
      </c>
      <c r="D17" s="46"/>
      <c r="E17" s="42">
        <f t="shared" si="6"/>
        <v>450</v>
      </c>
      <c r="F17" s="46"/>
      <c r="G17" s="42">
        <f t="shared" si="7"/>
        <v>450</v>
      </c>
      <c r="H17" s="47"/>
      <c r="I17" s="38">
        <f t="shared" si="5"/>
        <v>450</v>
      </c>
      <c r="K17" s="38">
        <v>400</v>
      </c>
      <c r="L17" s="21">
        <f t="shared" si="2"/>
        <v>50</v>
      </c>
      <c r="M17" s="58">
        <f t="shared" si="4"/>
        <v>0.125</v>
      </c>
    </row>
    <row r="18" spans="1:13" s="19" customFormat="1" ht="21" customHeight="1" thickBot="1" x14ac:dyDescent="0.45">
      <c r="A18" s="36" t="s">
        <v>47</v>
      </c>
      <c r="B18" s="41" t="s">
        <v>72</v>
      </c>
      <c r="C18" s="43">
        <v>3270</v>
      </c>
      <c r="D18" s="44"/>
      <c r="E18" s="42">
        <f t="shared" si="6"/>
        <v>3270</v>
      </c>
      <c r="F18" s="44"/>
      <c r="G18" s="42">
        <f t="shared" si="7"/>
        <v>3270</v>
      </c>
      <c r="H18" s="45"/>
      <c r="I18" s="38">
        <f t="shared" si="5"/>
        <v>3270</v>
      </c>
      <c r="K18" s="38">
        <v>3270</v>
      </c>
      <c r="L18" s="21">
        <f t="shared" si="2"/>
        <v>0</v>
      </c>
      <c r="M18" s="58">
        <f t="shared" si="4"/>
        <v>0</v>
      </c>
    </row>
    <row r="19" spans="1:13" ht="21" customHeight="1" thickBot="1" x14ac:dyDescent="0.45">
      <c r="A19" s="36" t="s">
        <v>24</v>
      </c>
      <c r="B19" s="41" t="s">
        <v>72</v>
      </c>
      <c r="C19" s="43">
        <v>6815</v>
      </c>
      <c r="D19" s="44"/>
      <c r="E19" s="42">
        <f t="shared" si="6"/>
        <v>6815</v>
      </c>
      <c r="F19" s="44"/>
      <c r="G19" s="42">
        <f t="shared" si="7"/>
        <v>6815</v>
      </c>
      <c r="H19" s="45"/>
      <c r="I19" s="38">
        <f t="shared" si="5"/>
        <v>6815</v>
      </c>
      <c r="K19" s="38">
        <v>6815</v>
      </c>
      <c r="L19" s="25">
        <f t="shared" si="2"/>
        <v>0</v>
      </c>
      <c r="M19" s="59">
        <f t="shared" si="4"/>
        <v>0</v>
      </c>
    </row>
    <row r="20" spans="1:13" ht="21" customHeight="1" thickBot="1" x14ac:dyDescent="0.45">
      <c r="A20" s="36" t="s">
        <v>48</v>
      </c>
      <c r="B20" s="41" t="s">
        <v>73</v>
      </c>
      <c r="C20" s="43">
        <v>1200</v>
      </c>
      <c r="D20" s="44"/>
      <c r="E20" s="42">
        <f t="shared" si="6"/>
        <v>1200</v>
      </c>
      <c r="F20" s="44"/>
      <c r="G20" s="42">
        <f t="shared" si="7"/>
        <v>1200</v>
      </c>
      <c r="H20" s="45"/>
      <c r="I20" s="38">
        <f t="shared" si="5"/>
        <v>1200</v>
      </c>
      <c r="K20" s="38">
        <v>1200</v>
      </c>
      <c r="L20" s="25">
        <f t="shared" si="2"/>
        <v>0</v>
      </c>
      <c r="M20" s="59">
        <f t="shared" si="4"/>
        <v>0</v>
      </c>
    </row>
    <row r="21" spans="1:13" ht="21" customHeight="1" thickBot="1" x14ac:dyDescent="0.45">
      <c r="A21" s="36" t="s">
        <v>25</v>
      </c>
      <c r="B21" s="41" t="s">
        <v>73</v>
      </c>
      <c r="C21" s="42">
        <v>1800</v>
      </c>
      <c r="D21" s="44"/>
      <c r="E21" s="42">
        <f t="shared" si="6"/>
        <v>1800</v>
      </c>
      <c r="F21" s="44"/>
      <c r="G21" s="42">
        <f t="shared" si="7"/>
        <v>1800</v>
      </c>
      <c r="H21" s="45"/>
      <c r="I21" s="38">
        <f t="shared" si="5"/>
        <v>1800</v>
      </c>
      <c r="K21" s="38">
        <v>1800</v>
      </c>
      <c r="L21" s="25">
        <f t="shared" si="2"/>
        <v>0</v>
      </c>
      <c r="M21" s="59">
        <f t="shared" si="4"/>
        <v>0</v>
      </c>
    </row>
    <row r="22" spans="1:13" ht="21" customHeight="1" thickBot="1" x14ac:dyDescent="0.45">
      <c r="A22" s="36" t="s">
        <v>26</v>
      </c>
      <c r="B22" s="41" t="s">
        <v>73</v>
      </c>
      <c r="C22" s="42">
        <v>2000</v>
      </c>
      <c r="D22" s="44"/>
      <c r="E22" s="42">
        <f t="shared" si="6"/>
        <v>2000</v>
      </c>
      <c r="F22" s="44"/>
      <c r="G22" s="42">
        <f t="shared" si="7"/>
        <v>2000</v>
      </c>
      <c r="H22" s="45"/>
      <c r="I22" s="38">
        <f t="shared" si="5"/>
        <v>2000</v>
      </c>
      <c r="K22" s="38">
        <v>2000</v>
      </c>
      <c r="L22" s="25">
        <f t="shared" si="2"/>
        <v>0</v>
      </c>
      <c r="M22" s="59">
        <f t="shared" si="4"/>
        <v>0</v>
      </c>
    </row>
    <row r="23" spans="1:13" ht="21" customHeight="1" thickBot="1" x14ac:dyDescent="0.45">
      <c r="A23" s="36" t="s">
        <v>65</v>
      </c>
      <c r="B23" s="41" t="s">
        <v>72</v>
      </c>
      <c r="C23" s="42">
        <v>6000</v>
      </c>
      <c r="D23" s="44"/>
      <c r="E23" s="42">
        <f t="shared" si="6"/>
        <v>6000</v>
      </c>
      <c r="F23" s="44"/>
      <c r="G23" s="42">
        <f t="shared" si="7"/>
        <v>6000</v>
      </c>
      <c r="H23" s="45"/>
      <c r="I23" s="38">
        <f t="shared" si="5"/>
        <v>6000</v>
      </c>
      <c r="K23" s="38">
        <v>6000</v>
      </c>
      <c r="L23" s="25">
        <f t="shared" si="2"/>
        <v>0</v>
      </c>
      <c r="M23" s="59">
        <f t="shared" si="4"/>
        <v>0</v>
      </c>
    </row>
    <row r="24" spans="1:13" ht="21" customHeight="1" thickBot="1" x14ac:dyDescent="0.45">
      <c r="A24" s="36" t="s">
        <v>66</v>
      </c>
      <c r="B24" s="41" t="s">
        <v>73</v>
      </c>
      <c r="C24" s="42">
        <v>1000</v>
      </c>
      <c r="D24" s="44"/>
      <c r="E24" s="42">
        <f t="shared" si="6"/>
        <v>1000</v>
      </c>
      <c r="F24" s="44"/>
      <c r="G24" s="42">
        <f t="shared" si="7"/>
        <v>1000</v>
      </c>
      <c r="H24" s="45"/>
      <c r="I24" s="38">
        <f t="shared" si="5"/>
        <v>1000</v>
      </c>
      <c r="K24" s="38">
        <v>1000</v>
      </c>
      <c r="L24" s="25">
        <f t="shared" si="2"/>
        <v>0</v>
      </c>
      <c r="M24" s="59">
        <f t="shared" si="4"/>
        <v>0</v>
      </c>
    </row>
    <row r="25" spans="1:13" ht="21" customHeight="1" thickBot="1" x14ac:dyDescent="0.45">
      <c r="A25" s="37" t="s">
        <v>67</v>
      </c>
      <c r="B25" s="41" t="s">
        <v>73</v>
      </c>
      <c r="C25" s="43">
        <v>900</v>
      </c>
      <c r="D25" s="46"/>
      <c r="E25" s="43">
        <f t="shared" si="6"/>
        <v>900</v>
      </c>
      <c r="F25" s="46"/>
      <c r="G25" s="43">
        <f t="shared" si="7"/>
        <v>900</v>
      </c>
      <c r="H25" s="47"/>
      <c r="I25" s="38">
        <f t="shared" si="5"/>
        <v>900</v>
      </c>
      <c r="K25" s="39">
        <v>900</v>
      </c>
      <c r="L25" s="25">
        <f t="shared" si="2"/>
        <v>0</v>
      </c>
      <c r="M25" s="59">
        <f t="shared" si="4"/>
        <v>0</v>
      </c>
    </row>
    <row r="26" spans="1:13" ht="21" customHeight="1" thickBot="1" x14ac:dyDescent="0.45">
      <c r="A26" s="36" t="s">
        <v>27</v>
      </c>
      <c r="B26" s="41" t="s">
        <v>73</v>
      </c>
      <c r="C26" s="42">
        <v>450</v>
      </c>
      <c r="D26" s="44"/>
      <c r="E26" s="42">
        <f t="shared" si="6"/>
        <v>450</v>
      </c>
      <c r="F26" s="44"/>
      <c r="G26" s="42">
        <f t="shared" si="7"/>
        <v>450</v>
      </c>
      <c r="H26" s="45"/>
      <c r="I26" s="38">
        <f t="shared" si="5"/>
        <v>450</v>
      </c>
      <c r="K26" s="38">
        <v>450</v>
      </c>
      <c r="L26" s="25">
        <f t="shared" si="2"/>
        <v>0</v>
      </c>
      <c r="M26" s="59">
        <f t="shared" si="4"/>
        <v>0</v>
      </c>
    </row>
    <row r="27" spans="1:13" ht="21" customHeight="1" thickBot="1" x14ac:dyDescent="0.45">
      <c r="A27" s="37" t="s">
        <v>68</v>
      </c>
      <c r="B27" s="41" t="s">
        <v>73</v>
      </c>
      <c r="C27" s="43">
        <v>350</v>
      </c>
      <c r="D27" s="46"/>
      <c r="E27" s="43">
        <f t="shared" si="6"/>
        <v>350</v>
      </c>
      <c r="F27" s="46"/>
      <c r="G27" s="43">
        <f t="shared" si="7"/>
        <v>350</v>
      </c>
      <c r="H27" s="47"/>
      <c r="I27" s="38">
        <f t="shared" si="5"/>
        <v>350</v>
      </c>
      <c r="K27" s="39">
        <v>350</v>
      </c>
      <c r="L27" s="25">
        <f t="shared" si="2"/>
        <v>0</v>
      </c>
      <c r="M27" s="59">
        <f t="shared" si="4"/>
        <v>0</v>
      </c>
    </row>
    <row r="28" spans="1:13" ht="23.25" thickBot="1" x14ac:dyDescent="0.45">
      <c r="A28" s="37" t="s">
        <v>28</v>
      </c>
      <c r="B28" s="41" t="s">
        <v>74</v>
      </c>
      <c r="C28" s="42">
        <v>76000</v>
      </c>
      <c r="D28" s="44"/>
      <c r="E28" s="42">
        <f>C28</f>
        <v>76000</v>
      </c>
      <c r="F28" s="44"/>
      <c r="G28" s="42">
        <f t="shared" si="7"/>
        <v>76000</v>
      </c>
      <c r="H28" s="45"/>
      <c r="I28" s="38">
        <f t="shared" si="5"/>
        <v>76000</v>
      </c>
      <c r="J28" s="33"/>
      <c r="K28" s="38">
        <v>76000</v>
      </c>
      <c r="L28" s="25">
        <f>I28-K28</f>
        <v>0</v>
      </c>
      <c r="M28" s="59">
        <f>(I28-K28)/K28</f>
        <v>0</v>
      </c>
    </row>
    <row r="29" spans="1:13" ht="23.25" thickBot="1" x14ac:dyDescent="0.45">
      <c r="A29" s="37" t="s">
        <v>29</v>
      </c>
      <c r="B29" s="41" t="s">
        <v>74</v>
      </c>
      <c r="C29" s="42">
        <v>76000</v>
      </c>
      <c r="D29" s="44"/>
      <c r="E29" s="42">
        <f t="shared" si="6"/>
        <v>76000</v>
      </c>
      <c r="F29" s="44"/>
      <c r="G29" s="42">
        <f t="shared" si="7"/>
        <v>76000</v>
      </c>
      <c r="H29" s="45"/>
      <c r="I29" s="38">
        <f t="shared" si="5"/>
        <v>76000</v>
      </c>
      <c r="J29" s="33"/>
      <c r="K29" s="38">
        <v>76000</v>
      </c>
      <c r="L29" s="25">
        <f>I29-K29</f>
        <v>0</v>
      </c>
      <c r="M29" s="59">
        <f>(I29-K29)/K29</f>
        <v>0</v>
      </c>
    </row>
    <row r="30" spans="1:13" ht="23.25" thickBot="1" x14ac:dyDescent="0.45">
      <c r="A30" s="37" t="s">
        <v>30</v>
      </c>
      <c r="B30" s="41" t="s">
        <v>74</v>
      </c>
      <c r="C30" s="42">
        <v>510000</v>
      </c>
      <c r="D30" s="44"/>
      <c r="E30" s="42">
        <f t="shared" si="6"/>
        <v>510000</v>
      </c>
      <c r="F30" s="44"/>
      <c r="G30" s="42">
        <f t="shared" si="7"/>
        <v>510000</v>
      </c>
      <c r="H30" s="45"/>
      <c r="I30" s="38">
        <f t="shared" si="5"/>
        <v>510000</v>
      </c>
      <c r="J30" s="33"/>
      <c r="K30" s="38">
        <v>510000</v>
      </c>
      <c r="L30" s="25">
        <f>I30-K30</f>
        <v>0</v>
      </c>
      <c r="M30" s="59">
        <f>(I30-K30)/K30</f>
        <v>0</v>
      </c>
    </row>
    <row r="31" spans="1:13" ht="23.25" thickBot="1" x14ac:dyDescent="0.45">
      <c r="A31" s="37" t="s">
        <v>31</v>
      </c>
      <c r="B31" s="41" t="s">
        <v>74</v>
      </c>
      <c r="C31" s="42">
        <v>510000</v>
      </c>
      <c r="D31" s="48"/>
      <c r="E31" s="42">
        <f t="shared" si="6"/>
        <v>510000</v>
      </c>
      <c r="F31" s="48"/>
      <c r="G31" s="42">
        <f t="shared" si="7"/>
        <v>510000</v>
      </c>
      <c r="H31" s="49"/>
      <c r="I31" s="38">
        <f t="shared" si="5"/>
        <v>510000</v>
      </c>
      <c r="J31" s="33"/>
      <c r="K31" s="38">
        <v>510000</v>
      </c>
      <c r="L31" s="25">
        <f>I31-K31</f>
        <v>0</v>
      </c>
      <c r="M31" s="59">
        <f>(I31-K31)/K31</f>
        <v>0</v>
      </c>
    </row>
  </sheetData>
  <mergeCells count="3">
    <mergeCell ref="K1:K2"/>
    <mergeCell ref="L1:L2"/>
    <mergeCell ref="M1:M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K11" sqref="K11"/>
    </sheetView>
  </sheetViews>
  <sheetFormatPr baseColWidth="10" defaultRowHeight="18" x14ac:dyDescent="0.4"/>
  <cols>
    <col min="1" max="1" width="49.28515625" style="1" customWidth="1"/>
    <col min="2" max="2" width="7.85546875" style="1" bestFit="1" customWidth="1"/>
    <col min="3" max="3" width="9.85546875" style="1" bestFit="1" customWidth="1"/>
    <col min="4" max="4" width="8.28515625" style="1" bestFit="1" customWidth="1"/>
    <col min="5" max="5" width="9.85546875" style="1" bestFit="1" customWidth="1"/>
    <col min="6" max="6" width="8.7109375" style="1" bestFit="1" customWidth="1"/>
    <col min="7" max="8" width="9.85546875" style="1" bestFit="1" customWidth="1"/>
    <col min="9" max="9" width="15.85546875" style="10" bestFit="1" customWidth="1"/>
    <col min="10" max="10" width="4.7109375" style="1" customWidth="1"/>
    <col min="11" max="11" width="15" style="24" bestFit="1" customWidth="1"/>
    <col min="12" max="12" width="26.85546875" style="24" bestFit="1" customWidth="1"/>
    <col min="13" max="13" width="7.85546875" style="27" bestFit="1" customWidth="1"/>
    <col min="14" max="14" width="6.42578125" style="1" bestFit="1" customWidth="1"/>
    <col min="15" max="16384" width="11.42578125" style="1"/>
  </cols>
  <sheetData>
    <row r="1" spans="1:13" ht="18.75" thickBot="1" x14ac:dyDescent="0.45">
      <c r="A1" s="11" t="s">
        <v>49</v>
      </c>
      <c r="G1" s="11"/>
      <c r="K1" s="87" t="s">
        <v>63</v>
      </c>
      <c r="L1" s="87" t="s">
        <v>61</v>
      </c>
      <c r="M1" s="88" t="s">
        <v>62</v>
      </c>
    </row>
    <row r="2" spans="1:13" ht="19.5" thickTop="1" thickBot="1" x14ac:dyDescent="0.45">
      <c r="A2" s="12" t="s">
        <v>33</v>
      </c>
      <c r="B2" s="13" t="s">
        <v>34</v>
      </c>
      <c r="C2" s="14" t="s">
        <v>35</v>
      </c>
      <c r="D2" s="15" t="s">
        <v>36</v>
      </c>
      <c r="E2" s="14" t="s">
        <v>37</v>
      </c>
      <c r="F2" s="15" t="s">
        <v>38</v>
      </c>
      <c r="G2" s="14" t="s">
        <v>39</v>
      </c>
      <c r="H2" s="16" t="s">
        <v>40</v>
      </c>
      <c r="I2" s="17" t="s">
        <v>41</v>
      </c>
      <c r="K2" s="88"/>
      <c r="L2" s="88"/>
      <c r="M2" s="88"/>
    </row>
    <row r="3" spans="1:13" s="19" customFormat="1" ht="21" customHeight="1" thickBot="1" x14ac:dyDescent="0.45">
      <c r="A3" s="36" t="s">
        <v>7</v>
      </c>
      <c r="B3" s="41" t="s">
        <v>70</v>
      </c>
      <c r="C3" s="42">
        <v>150</v>
      </c>
      <c r="D3" s="43">
        <v>726</v>
      </c>
      <c r="E3" s="42">
        <v>150</v>
      </c>
      <c r="F3" s="42">
        <v>726</v>
      </c>
      <c r="G3" s="42">
        <v>150</v>
      </c>
      <c r="H3" s="42">
        <v>716</v>
      </c>
      <c r="I3" s="39">
        <f>(SUM(C3/D3+E3/F3+G3/H3)*1000)/3</f>
        <v>207.57344906659281</v>
      </c>
      <c r="K3" s="20">
        <v>208.11654526534858</v>
      </c>
      <c r="L3" s="21">
        <f t="shared" ref="L3:L27" si="0">I3-K3</f>
        <v>-0.54309619875576232</v>
      </c>
      <c r="M3" s="22">
        <f t="shared" ref="M3:M8" si="1">(I3-K3)/K3</f>
        <v>-2.6095772350214382E-3</v>
      </c>
    </row>
    <row r="4" spans="1:13" ht="21" customHeight="1" thickBot="1" x14ac:dyDescent="0.45">
      <c r="A4" s="36" t="s">
        <v>42</v>
      </c>
      <c r="B4" s="41" t="s">
        <v>70</v>
      </c>
      <c r="C4" s="42">
        <v>550</v>
      </c>
      <c r="D4" s="43">
        <v>1096</v>
      </c>
      <c r="E4" s="42">
        <v>550</v>
      </c>
      <c r="F4" s="42">
        <v>1096</v>
      </c>
      <c r="G4" s="42">
        <v>550</v>
      </c>
      <c r="H4" s="42">
        <v>1010</v>
      </c>
      <c r="I4" s="39">
        <f t="shared" ref="I4:I13" si="2">(SUM(C4/D4+E4/F4+G4/H4)*1000)/3</f>
        <v>516.06803016068022</v>
      </c>
      <c r="K4" s="24">
        <v>515.33384717293688</v>
      </c>
      <c r="L4" s="25">
        <f t="shared" si="0"/>
        <v>0.73418298774333834</v>
      </c>
      <c r="M4" s="26">
        <f t="shared" si="1"/>
        <v>1.4246744935753454E-3</v>
      </c>
    </row>
    <row r="5" spans="1:13" s="19" customFormat="1" ht="21" customHeight="1" thickBot="1" x14ac:dyDescent="0.45">
      <c r="A5" s="36" t="s">
        <v>11</v>
      </c>
      <c r="B5" s="41" t="s">
        <v>70</v>
      </c>
      <c r="C5" s="42">
        <v>400</v>
      </c>
      <c r="D5" s="43">
        <v>1076</v>
      </c>
      <c r="E5" s="42">
        <v>400</v>
      </c>
      <c r="F5" s="42">
        <v>1036</v>
      </c>
      <c r="G5" s="42">
        <v>400</v>
      </c>
      <c r="H5" s="42">
        <v>1046</v>
      </c>
      <c r="I5" s="39">
        <f t="shared" si="2"/>
        <v>380.0855919388548</v>
      </c>
      <c r="K5" s="20">
        <v>371.94473963868222</v>
      </c>
      <c r="L5" s="21">
        <f t="shared" si="0"/>
        <v>8.1408523001725825</v>
      </c>
      <c r="M5" s="22">
        <f t="shared" si="1"/>
        <v>2.1887262898464002E-2</v>
      </c>
    </row>
    <row r="6" spans="1:13" s="19" customFormat="1" ht="21" customHeight="1" thickBot="1" x14ac:dyDescent="0.45">
      <c r="A6" s="36" t="s">
        <v>12</v>
      </c>
      <c r="B6" s="41" t="s">
        <v>70</v>
      </c>
      <c r="C6" s="42">
        <v>375</v>
      </c>
      <c r="D6" s="43">
        <v>834</v>
      </c>
      <c r="E6" s="42">
        <v>375</v>
      </c>
      <c r="F6" s="42">
        <v>834</v>
      </c>
      <c r="G6" s="42">
        <v>375</v>
      </c>
      <c r="H6" s="42">
        <v>834</v>
      </c>
      <c r="I6" s="39">
        <f t="shared" si="2"/>
        <v>449.64028776978421</v>
      </c>
      <c r="K6" s="20">
        <v>439.07514936593907</v>
      </c>
      <c r="L6" s="21">
        <f t="shared" si="0"/>
        <v>10.56513840384514</v>
      </c>
      <c r="M6" s="22">
        <f t="shared" si="1"/>
        <v>2.4062255445570252E-2</v>
      </c>
    </row>
    <row r="7" spans="1:13" s="19" customFormat="1" ht="21" customHeight="1" thickBot="1" x14ac:dyDescent="0.45">
      <c r="A7" s="36" t="s">
        <v>13</v>
      </c>
      <c r="B7" s="41" t="s">
        <v>70</v>
      </c>
      <c r="C7" s="42">
        <v>300</v>
      </c>
      <c r="D7" s="43">
        <v>748</v>
      </c>
      <c r="E7" s="42">
        <v>300</v>
      </c>
      <c r="F7" s="42">
        <v>728</v>
      </c>
      <c r="G7" s="42">
        <v>300</v>
      </c>
      <c r="H7" s="42">
        <v>748</v>
      </c>
      <c r="I7" s="39">
        <f t="shared" si="2"/>
        <v>404.74231650702239</v>
      </c>
      <c r="K7" s="20">
        <v>406.86639784823961</v>
      </c>
      <c r="L7" s="21">
        <f t="shared" si="0"/>
        <v>-2.1240813412172201</v>
      </c>
      <c r="M7" s="22">
        <f t="shared" si="1"/>
        <v>-5.2205867883184064E-3</v>
      </c>
    </row>
    <row r="8" spans="1:13" ht="21" customHeight="1" thickBot="1" x14ac:dyDescent="0.45">
      <c r="A8" s="37" t="s">
        <v>64</v>
      </c>
      <c r="B8" s="41" t="s">
        <v>70</v>
      </c>
      <c r="C8" s="43">
        <v>500</v>
      </c>
      <c r="D8" s="43">
        <v>1001</v>
      </c>
      <c r="E8" s="43">
        <v>500</v>
      </c>
      <c r="F8" s="43">
        <v>1008</v>
      </c>
      <c r="G8" s="43">
        <v>500</v>
      </c>
      <c r="H8" s="43">
        <v>1007</v>
      </c>
      <c r="I8" s="39">
        <f t="shared" si="2"/>
        <v>497.35219174146681</v>
      </c>
      <c r="K8" s="24">
        <v>497.81778505182768</v>
      </c>
      <c r="L8" s="25">
        <f t="shared" si="0"/>
        <v>-0.46559331036087315</v>
      </c>
      <c r="M8" s="26">
        <f t="shared" si="1"/>
        <v>-9.3526853467559487E-4</v>
      </c>
    </row>
    <row r="9" spans="1:13" s="19" customFormat="1" ht="21" customHeight="1" thickBot="1" x14ac:dyDescent="0.45">
      <c r="A9" s="36" t="s">
        <v>43</v>
      </c>
      <c r="B9" s="41" t="s">
        <v>70</v>
      </c>
      <c r="C9" s="42">
        <v>400</v>
      </c>
      <c r="D9" s="43">
        <v>864</v>
      </c>
      <c r="E9" s="42">
        <v>400</v>
      </c>
      <c r="F9" s="42">
        <v>864</v>
      </c>
      <c r="G9" s="42">
        <v>400</v>
      </c>
      <c r="H9" s="42">
        <v>864</v>
      </c>
      <c r="I9" s="39">
        <f t="shared" si="2"/>
        <v>462.96296296296299</v>
      </c>
      <c r="K9" s="20">
        <v>469.48356807511732</v>
      </c>
      <c r="L9" s="21">
        <f t="shared" si="0"/>
        <v>-6.5206051121543283</v>
      </c>
      <c r="M9" s="22">
        <f t="shared" ref="M9:M27" si="3">(I9-K9)/K9</f>
        <v>-1.3888888888888722E-2</v>
      </c>
    </row>
    <row r="10" spans="1:13" s="19" customFormat="1" ht="23.25" thickBot="1" x14ac:dyDescent="0.45">
      <c r="A10" s="37" t="s">
        <v>44</v>
      </c>
      <c r="B10" s="41" t="s">
        <v>70</v>
      </c>
      <c r="C10" s="43">
        <v>400</v>
      </c>
      <c r="D10" s="43">
        <v>1000</v>
      </c>
      <c r="E10" s="42">
        <v>400</v>
      </c>
      <c r="F10" s="42">
        <v>1000</v>
      </c>
      <c r="G10" s="42">
        <v>400</v>
      </c>
      <c r="H10" s="42">
        <v>1000</v>
      </c>
      <c r="I10" s="39">
        <f t="shared" si="2"/>
        <v>400.00000000000006</v>
      </c>
      <c r="K10" s="20">
        <v>418.14069301096725</v>
      </c>
      <c r="L10" s="21">
        <f t="shared" si="0"/>
        <v>-18.140693010967198</v>
      </c>
      <c r="M10" s="22">
        <f t="shared" si="3"/>
        <v>-4.3384184591886615E-2</v>
      </c>
    </row>
    <row r="11" spans="1:13" s="19" customFormat="1" ht="23.25" thickBot="1" x14ac:dyDescent="0.45">
      <c r="A11" s="36" t="s">
        <v>45</v>
      </c>
      <c r="B11" s="41" t="s">
        <v>70</v>
      </c>
      <c r="C11" s="42">
        <v>100</v>
      </c>
      <c r="D11" s="43">
        <v>587</v>
      </c>
      <c r="E11" s="42">
        <v>100</v>
      </c>
      <c r="F11" s="42">
        <v>536</v>
      </c>
      <c r="G11" s="42">
        <v>100</v>
      </c>
      <c r="H11" s="42">
        <v>571</v>
      </c>
      <c r="I11" s="39">
        <f t="shared" si="2"/>
        <v>177.35208798939038</v>
      </c>
      <c r="K11" s="20">
        <v>162.58582690704461</v>
      </c>
      <c r="L11" s="21">
        <f t="shared" si="0"/>
        <v>14.766261082345778</v>
      </c>
      <c r="M11" s="22">
        <f t="shared" si="3"/>
        <v>9.0821330267539926E-2</v>
      </c>
    </row>
    <row r="12" spans="1:13" s="19" customFormat="1" ht="23.25" thickBot="1" x14ac:dyDescent="0.45">
      <c r="A12" s="37" t="s">
        <v>17</v>
      </c>
      <c r="B12" s="41" t="s">
        <v>70</v>
      </c>
      <c r="C12" s="43">
        <v>100</v>
      </c>
      <c r="D12" s="43">
        <v>169</v>
      </c>
      <c r="E12" s="42">
        <v>100</v>
      </c>
      <c r="F12" s="43">
        <v>197</v>
      </c>
      <c r="G12" s="42">
        <v>100</v>
      </c>
      <c r="H12" s="43">
        <v>194</v>
      </c>
      <c r="I12" s="39">
        <f t="shared" si="2"/>
        <v>538.2647023517012</v>
      </c>
      <c r="K12" s="20">
        <v>571.14299992860708</v>
      </c>
      <c r="L12" s="21">
        <f t="shared" si="0"/>
        <v>-32.878297576905879</v>
      </c>
      <c r="M12" s="22">
        <f t="shared" si="3"/>
        <v>-5.7565789269965084E-2</v>
      </c>
    </row>
    <row r="13" spans="1:13" ht="21" customHeight="1" thickBot="1" x14ac:dyDescent="0.45">
      <c r="A13" s="36" t="s">
        <v>46</v>
      </c>
      <c r="B13" s="41" t="s">
        <v>70</v>
      </c>
      <c r="C13" s="42">
        <v>300</v>
      </c>
      <c r="D13" s="43">
        <v>388</v>
      </c>
      <c r="E13" s="42">
        <v>300</v>
      </c>
      <c r="F13" s="42">
        <v>378</v>
      </c>
      <c r="G13" s="42">
        <v>300</v>
      </c>
      <c r="H13" s="42">
        <v>364</v>
      </c>
      <c r="I13" s="39">
        <f t="shared" si="2"/>
        <v>797.00749803842575</v>
      </c>
      <c r="K13" s="24">
        <v>751.89563931559189</v>
      </c>
      <c r="L13" s="25">
        <f t="shared" si="0"/>
        <v>45.111858722833858</v>
      </c>
      <c r="M13" s="26">
        <f t="shared" si="3"/>
        <v>5.9997500136982622E-2</v>
      </c>
    </row>
    <row r="14" spans="1:13" ht="21" customHeight="1" thickBot="1" x14ac:dyDescent="0.45">
      <c r="A14" s="36" t="s">
        <v>19</v>
      </c>
      <c r="B14" s="41" t="s">
        <v>71</v>
      </c>
      <c r="C14" s="42">
        <v>800</v>
      </c>
      <c r="D14" s="44"/>
      <c r="E14" s="42">
        <v>800</v>
      </c>
      <c r="F14" s="44"/>
      <c r="G14" s="42">
        <v>800</v>
      </c>
      <c r="H14" s="45"/>
      <c r="I14" s="38">
        <f t="shared" ref="I14:I31" si="4">(+C14+E14+G14)/3</f>
        <v>800</v>
      </c>
      <c r="K14" s="24">
        <v>800</v>
      </c>
      <c r="L14" s="25">
        <f t="shared" si="0"/>
        <v>0</v>
      </c>
      <c r="M14" s="26">
        <f t="shared" si="3"/>
        <v>0</v>
      </c>
    </row>
    <row r="15" spans="1:13" ht="21" customHeight="1" thickBot="1" x14ac:dyDescent="0.45">
      <c r="A15" s="36" t="s">
        <v>20</v>
      </c>
      <c r="B15" s="41" t="s">
        <v>71</v>
      </c>
      <c r="C15" s="43">
        <v>600</v>
      </c>
      <c r="D15" s="44"/>
      <c r="E15" s="42">
        <v>600</v>
      </c>
      <c r="F15" s="44"/>
      <c r="G15" s="42">
        <v>600</v>
      </c>
      <c r="H15" s="45"/>
      <c r="I15" s="38">
        <f t="shared" si="4"/>
        <v>600</v>
      </c>
      <c r="K15" s="24">
        <v>600</v>
      </c>
      <c r="L15" s="25">
        <f t="shared" si="0"/>
        <v>0</v>
      </c>
      <c r="M15" s="26">
        <f t="shared" si="3"/>
        <v>0</v>
      </c>
    </row>
    <row r="16" spans="1:13" ht="21" customHeight="1" thickBot="1" x14ac:dyDescent="0.45">
      <c r="A16" s="36" t="s">
        <v>21</v>
      </c>
      <c r="B16" s="41" t="s">
        <v>71</v>
      </c>
      <c r="C16" s="43">
        <v>600</v>
      </c>
      <c r="D16" s="44"/>
      <c r="E16" s="42">
        <v>600</v>
      </c>
      <c r="F16" s="44"/>
      <c r="G16" s="42">
        <v>600</v>
      </c>
      <c r="H16" s="45"/>
      <c r="I16" s="38">
        <f t="shared" si="4"/>
        <v>600</v>
      </c>
      <c r="K16" s="24">
        <v>600</v>
      </c>
      <c r="L16" s="25">
        <f t="shared" si="0"/>
        <v>0</v>
      </c>
      <c r="M16" s="26">
        <f t="shared" si="3"/>
        <v>0</v>
      </c>
    </row>
    <row r="17" spans="1:13" s="19" customFormat="1" ht="21" customHeight="1" thickBot="1" x14ac:dyDescent="0.45">
      <c r="A17" s="37" t="s">
        <v>22</v>
      </c>
      <c r="B17" s="41" t="s">
        <v>71</v>
      </c>
      <c r="C17" s="43">
        <v>425</v>
      </c>
      <c r="D17" s="46"/>
      <c r="E17" s="42">
        <v>425</v>
      </c>
      <c r="F17" s="46"/>
      <c r="G17" s="42">
        <v>425</v>
      </c>
      <c r="H17" s="47"/>
      <c r="I17" s="38">
        <f t="shared" si="4"/>
        <v>425</v>
      </c>
      <c r="K17" s="20">
        <v>450</v>
      </c>
      <c r="L17" s="21">
        <f t="shared" si="0"/>
        <v>-25</v>
      </c>
      <c r="M17" s="22">
        <f t="shared" si="3"/>
        <v>-5.5555555555555552E-2</v>
      </c>
    </row>
    <row r="18" spans="1:13" s="19" customFormat="1" ht="21" customHeight="1" thickBot="1" x14ac:dyDescent="0.45">
      <c r="A18" s="36" t="s">
        <v>47</v>
      </c>
      <c r="B18" s="41" t="s">
        <v>72</v>
      </c>
      <c r="C18" s="43">
        <v>3270</v>
      </c>
      <c r="D18" s="44"/>
      <c r="E18" s="42">
        <v>3270</v>
      </c>
      <c r="F18" s="44"/>
      <c r="G18" s="42">
        <v>3270</v>
      </c>
      <c r="H18" s="45"/>
      <c r="I18" s="38">
        <f t="shared" si="4"/>
        <v>3270</v>
      </c>
      <c r="K18" s="20">
        <v>3270</v>
      </c>
      <c r="L18" s="21">
        <f t="shared" si="0"/>
        <v>0</v>
      </c>
      <c r="M18" s="22">
        <f t="shared" si="3"/>
        <v>0</v>
      </c>
    </row>
    <row r="19" spans="1:13" ht="21" customHeight="1" thickBot="1" x14ac:dyDescent="0.45">
      <c r="A19" s="36" t="s">
        <v>24</v>
      </c>
      <c r="B19" s="41" t="s">
        <v>72</v>
      </c>
      <c r="C19" s="43">
        <v>6815</v>
      </c>
      <c r="D19" s="44"/>
      <c r="E19" s="42">
        <v>6815</v>
      </c>
      <c r="F19" s="44"/>
      <c r="G19" s="42">
        <v>6815</v>
      </c>
      <c r="H19" s="45"/>
      <c r="I19" s="38">
        <f t="shared" si="4"/>
        <v>6815</v>
      </c>
      <c r="K19" s="24">
        <v>6815</v>
      </c>
      <c r="L19" s="25">
        <f t="shared" si="0"/>
        <v>0</v>
      </c>
      <c r="M19" s="26">
        <f t="shared" si="3"/>
        <v>0</v>
      </c>
    </row>
    <row r="20" spans="1:13" ht="21" customHeight="1" thickBot="1" x14ac:dyDescent="0.45">
      <c r="A20" s="36" t="s">
        <v>48</v>
      </c>
      <c r="B20" s="41" t="s">
        <v>73</v>
      </c>
      <c r="C20" s="43">
        <v>1200</v>
      </c>
      <c r="D20" s="44"/>
      <c r="E20" s="42">
        <v>1200</v>
      </c>
      <c r="F20" s="44"/>
      <c r="G20" s="42">
        <v>1200</v>
      </c>
      <c r="H20" s="45"/>
      <c r="I20" s="38">
        <f t="shared" si="4"/>
        <v>1200</v>
      </c>
      <c r="K20" s="24">
        <v>1200</v>
      </c>
      <c r="L20" s="25">
        <f t="shared" si="0"/>
        <v>0</v>
      </c>
      <c r="M20" s="26">
        <f t="shared" si="3"/>
        <v>0</v>
      </c>
    </row>
    <row r="21" spans="1:13" ht="21" customHeight="1" thickBot="1" x14ac:dyDescent="0.45">
      <c r="A21" s="36" t="s">
        <v>25</v>
      </c>
      <c r="B21" s="41" t="s">
        <v>73</v>
      </c>
      <c r="C21" s="42">
        <v>2400</v>
      </c>
      <c r="D21" s="44"/>
      <c r="E21" s="42">
        <v>2400</v>
      </c>
      <c r="F21" s="44"/>
      <c r="G21" s="42">
        <v>2400</v>
      </c>
      <c r="H21" s="45"/>
      <c r="I21" s="38">
        <f t="shared" si="4"/>
        <v>2400</v>
      </c>
      <c r="K21" s="24">
        <v>2400</v>
      </c>
      <c r="L21" s="25">
        <f t="shared" si="0"/>
        <v>0</v>
      </c>
      <c r="M21" s="26">
        <f t="shared" si="3"/>
        <v>0</v>
      </c>
    </row>
    <row r="22" spans="1:13" ht="21" customHeight="1" thickBot="1" x14ac:dyDescent="0.45">
      <c r="A22" s="36" t="s">
        <v>26</v>
      </c>
      <c r="B22" s="41" t="s">
        <v>73</v>
      </c>
      <c r="C22" s="42">
        <v>3000</v>
      </c>
      <c r="D22" s="44"/>
      <c r="E22" s="42">
        <v>3000</v>
      </c>
      <c r="F22" s="44"/>
      <c r="G22" s="42">
        <v>3000</v>
      </c>
      <c r="H22" s="45"/>
      <c r="I22" s="38">
        <f t="shared" si="4"/>
        <v>3000</v>
      </c>
      <c r="K22" s="24">
        <v>3000</v>
      </c>
      <c r="L22" s="25">
        <f t="shared" si="0"/>
        <v>0</v>
      </c>
      <c r="M22" s="26">
        <f t="shared" si="3"/>
        <v>0</v>
      </c>
    </row>
    <row r="23" spans="1:13" ht="21" customHeight="1" thickBot="1" x14ac:dyDescent="0.45">
      <c r="A23" s="36" t="s">
        <v>65</v>
      </c>
      <c r="B23" s="41" t="s">
        <v>72</v>
      </c>
      <c r="C23" s="42">
        <v>5500</v>
      </c>
      <c r="D23" s="44"/>
      <c r="E23" s="42">
        <v>5500</v>
      </c>
      <c r="F23" s="44"/>
      <c r="G23" s="42">
        <v>5500</v>
      </c>
      <c r="H23" s="45"/>
      <c r="I23" s="38">
        <f t="shared" si="4"/>
        <v>5500</v>
      </c>
      <c r="K23" s="24">
        <v>5500</v>
      </c>
      <c r="L23" s="25">
        <f t="shared" si="0"/>
        <v>0</v>
      </c>
      <c r="M23" s="26">
        <f t="shared" si="3"/>
        <v>0</v>
      </c>
    </row>
    <row r="24" spans="1:13" ht="21" customHeight="1" thickBot="1" x14ac:dyDescent="0.45">
      <c r="A24" s="36" t="s">
        <v>66</v>
      </c>
      <c r="B24" s="41" t="s">
        <v>73</v>
      </c>
      <c r="C24" s="42">
        <v>1000</v>
      </c>
      <c r="D24" s="44"/>
      <c r="E24" s="42">
        <v>1000</v>
      </c>
      <c r="F24" s="44"/>
      <c r="G24" s="42">
        <v>1000</v>
      </c>
      <c r="H24" s="45"/>
      <c r="I24" s="38">
        <f t="shared" si="4"/>
        <v>1000</v>
      </c>
      <c r="K24" s="24">
        <v>1000</v>
      </c>
      <c r="L24" s="25">
        <f t="shared" si="0"/>
        <v>0</v>
      </c>
      <c r="M24" s="26">
        <f t="shared" si="3"/>
        <v>0</v>
      </c>
    </row>
    <row r="25" spans="1:13" ht="21" customHeight="1" thickBot="1" x14ac:dyDescent="0.45">
      <c r="A25" s="37" t="s">
        <v>67</v>
      </c>
      <c r="B25" s="41" t="s">
        <v>73</v>
      </c>
      <c r="C25" s="43">
        <v>1000</v>
      </c>
      <c r="D25" s="46"/>
      <c r="E25" s="43">
        <v>1000</v>
      </c>
      <c r="F25" s="46"/>
      <c r="G25" s="43">
        <v>1000</v>
      </c>
      <c r="H25" s="47"/>
      <c r="I25" s="38">
        <f t="shared" si="4"/>
        <v>1000</v>
      </c>
      <c r="K25" s="24">
        <v>1000</v>
      </c>
      <c r="L25" s="25">
        <f t="shared" si="0"/>
        <v>0</v>
      </c>
      <c r="M25" s="26">
        <f t="shared" si="3"/>
        <v>0</v>
      </c>
    </row>
    <row r="26" spans="1:13" ht="21" customHeight="1" thickBot="1" x14ac:dyDescent="0.45">
      <c r="A26" s="36" t="s">
        <v>27</v>
      </c>
      <c r="B26" s="41" t="s">
        <v>73</v>
      </c>
      <c r="C26" s="42">
        <v>400</v>
      </c>
      <c r="D26" s="44"/>
      <c r="E26" s="42">
        <v>400</v>
      </c>
      <c r="F26" s="44"/>
      <c r="G26" s="42">
        <v>400</v>
      </c>
      <c r="H26" s="45"/>
      <c r="I26" s="38">
        <f t="shared" si="4"/>
        <v>400</v>
      </c>
      <c r="K26" s="24">
        <v>400</v>
      </c>
      <c r="L26" s="25">
        <f t="shared" si="0"/>
        <v>0</v>
      </c>
      <c r="M26" s="26">
        <f t="shared" si="3"/>
        <v>0</v>
      </c>
    </row>
    <row r="27" spans="1:13" ht="21" customHeight="1" thickBot="1" x14ac:dyDescent="0.45">
      <c r="A27" s="36" t="s">
        <v>68</v>
      </c>
      <c r="B27" s="41" t="s">
        <v>73</v>
      </c>
      <c r="C27" s="43">
        <v>350</v>
      </c>
      <c r="D27" s="46"/>
      <c r="E27" s="43">
        <v>350</v>
      </c>
      <c r="F27" s="46"/>
      <c r="G27" s="43">
        <v>350</v>
      </c>
      <c r="H27" s="47"/>
      <c r="I27" s="38">
        <f t="shared" si="4"/>
        <v>350</v>
      </c>
      <c r="K27" s="24">
        <v>350</v>
      </c>
      <c r="L27" s="25">
        <f t="shared" si="0"/>
        <v>0</v>
      </c>
      <c r="M27" s="26">
        <f t="shared" si="3"/>
        <v>0</v>
      </c>
    </row>
    <row r="28" spans="1:13" ht="23.25" thickBot="1" x14ac:dyDescent="0.45">
      <c r="A28" s="36" t="s">
        <v>28</v>
      </c>
      <c r="B28" s="41" t="s">
        <v>74</v>
      </c>
      <c r="C28" s="42">
        <v>75000</v>
      </c>
      <c r="D28" s="44"/>
      <c r="E28" s="42">
        <v>75000</v>
      </c>
      <c r="F28" s="44"/>
      <c r="G28" s="42">
        <v>75000</v>
      </c>
      <c r="H28" s="45"/>
      <c r="I28" s="38">
        <f t="shared" si="4"/>
        <v>75000</v>
      </c>
      <c r="J28" s="33"/>
      <c r="K28" s="24">
        <v>75000</v>
      </c>
      <c r="L28" s="25">
        <f>I28-K28</f>
        <v>0</v>
      </c>
      <c r="M28" s="26">
        <f>(I28-K28)/K28</f>
        <v>0</v>
      </c>
    </row>
    <row r="29" spans="1:13" ht="23.25" thickBot="1" x14ac:dyDescent="0.45">
      <c r="A29" s="36" t="s">
        <v>29</v>
      </c>
      <c r="B29" s="41" t="s">
        <v>74</v>
      </c>
      <c r="C29" s="42">
        <v>75000</v>
      </c>
      <c r="D29" s="44"/>
      <c r="E29" s="42">
        <v>75000</v>
      </c>
      <c r="F29" s="44"/>
      <c r="G29" s="42">
        <v>75000</v>
      </c>
      <c r="H29" s="45"/>
      <c r="I29" s="38">
        <f t="shared" si="4"/>
        <v>75000</v>
      </c>
      <c r="J29" s="33"/>
      <c r="K29" s="24">
        <v>75000</v>
      </c>
      <c r="L29" s="25">
        <f>I29-K29</f>
        <v>0</v>
      </c>
      <c r="M29" s="26">
        <f>(I29-K29)/K29</f>
        <v>0</v>
      </c>
    </row>
    <row r="30" spans="1:13" ht="23.25" thickBot="1" x14ac:dyDescent="0.45">
      <c r="A30" s="36" t="s">
        <v>30</v>
      </c>
      <c r="B30" s="41" t="s">
        <v>74</v>
      </c>
      <c r="C30" s="42">
        <v>490000</v>
      </c>
      <c r="D30" s="44"/>
      <c r="E30" s="42">
        <v>490000</v>
      </c>
      <c r="F30" s="44"/>
      <c r="G30" s="42">
        <v>490000</v>
      </c>
      <c r="H30" s="45"/>
      <c r="I30" s="38">
        <f t="shared" si="4"/>
        <v>490000</v>
      </c>
      <c r="J30" s="33"/>
      <c r="K30" s="24">
        <v>490000</v>
      </c>
      <c r="L30" s="25">
        <f>I30-K30</f>
        <v>0</v>
      </c>
      <c r="M30" s="26">
        <f>(I30-K30)/K30</f>
        <v>0</v>
      </c>
    </row>
    <row r="31" spans="1:13" ht="23.25" thickBot="1" x14ac:dyDescent="0.45">
      <c r="A31" s="36" t="s">
        <v>31</v>
      </c>
      <c r="B31" s="41" t="s">
        <v>74</v>
      </c>
      <c r="C31" s="42">
        <v>490000</v>
      </c>
      <c r="D31" s="48"/>
      <c r="E31" s="42">
        <v>490000</v>
      </c>
      <c r="F31" s="48"/>
      <c r="G31" s="42">
        <v>490000</v>
      </c>
      <c r="H31" s="49"/>
      <c r="I31" s="38">
        <f t="shared" si="4"/>
        <v>490000</v>
      </c>
      <c r="J31" s="33"/>
      <c r="K31" s="24">
        <v>490000</v>
      </c>
      <c r="L31" s="25">
        <f>I31-K31</f>
        <v>0</v>
      </c>
      <c r="M31" s="26">
        <f>(I31-K31)/K31</f>
        <v>0</v>
      </c>
    </row>
  </sheetData>
  <mergeCells count="3">
    <mergeCell ref="K1:K2"/>
    <mergeCell ref="L1:L2"/>
    <mergeCell ref="M1:M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3" workbookViewId="0">
      <selection activeCell="F8" sqref="F8"/>
    </sheetView>
  </sheetViews>
  <sheetFormatPr baseColWidth="10" defaultRowHeight="18" x14ac:dyDescent="0.4"/>
  <cols>
    <col min="1" max="1" width="49.28515625" style="1" customWidth="1"/>
    <col min="2" max="2" width="7.85546875" style="1" bestFit="1" customWidth="1"/>
    <col min="3" max="3" width="9.85546875" style="1" bestFit="1" customWidth="1"/>
    <col min="4" max="4" width="8.28515625" style="1" bestFit="1" customWidth="1"/>
    <col min="5" max="5" width="9.85546875" style="1" bestFit="1" customWidth="1"/>
    <col min="6" max="6" width="8.7109375" style="1" bestFit="1" customWidth="1"/>
    <col min="7" max="7" width="9.85546875" style="1" bestFit="1" customWidth="1"/>
    <col min="8" max="8" width="8.7109375" style="1" customWidth="1"/>
    <col min="9" max="9" width="15.85546875" style="10" bestFit="1" customWidth="1"/>
    <col min="10" max="10" width="4.7109375" style="1" customWidth="1"/>
    <col min="11" max="11" width="15" style="24" bestFit="1" customWidth="1"/>
    <col min="12" max="12" width="26.85546875" style="24" bestFit="1" customWidth="1"/>
    <col min="13" max="13" width="7.85546875" style="27" bestFit="1" customWidth="1"/>
    <col min="14" max="14" width="6.42578125" style="1" bestFit="1" customWidth="1"/>
    <col min="15" max="16384" width="11.42578125" style="1"/>
  </cols>
  <sheetData>
    <row r="1" spans="1:13" ht="18.75" thickBot="1" x14ac:dyDescent="0.45">
      <c r="A1" s="11" t="s">
        <v>50</v>
      </c>
      <c r="G1" s="11"/>
      <c r="K1" s="87" t="s">
        <v>63</v>
      </c>
      <c r="L1" s="87" t="s">
        <v>61</v>
      </c>
      <c r="M1" s="88" t="s">
        <v>62</v>
      </c>
    </row>
    <row r="2" spans="1:13" ht="19.5" thickTop="1" thickBot="1" x14ac:dyDescent="0.45">
      <c r="A2" s="12" t="s">
        <v>33</v>
      </c>
      <c r="B2" s="13" t="s">
        <v>34</v>
      </c>
      <c r="C2" s="14" t="s">
        <v>35</v>
      </c>
      <c r="D2" s="15" t="s">
        <v>36</v>
      </c>
      <c r="E2" s="14" t="s">
        <v>37</v>
      </c>
      <c r="F2" s="15" t="s">
        <v>38</v>
      </c>
      <c r="G2" s="14" t="s">
        <v>39</v>
      </c>
      <c r="H2" s="16" t="s">
        <v>40</v>
      </c>
      <c r="I2" s="17" t="s">
        <v>41</v>
      </c>
      <c r="K2" s="88"/>
      <c r="L2" s="88"/>
      <c r="M2" s="88"/>
    </row>
    <row r="3" spans="1:13" s="19" customFormat="1" ht="21" customHeight="1" thickBot="1" x14ac:dyDescent="0.45">
      <c r="A3" s="36" t="s">
        <v>7</v>
      </c>
      <c r="B3" s="41" t="s">
        <v>70</v>
      </c>
      <c r="C3" s="42">
        <v>450</v>
      </c>
      <c r="D3" s="43">
        <v>1891</v>
      </c>
      <c r="E3" s="42">
        <v>450</v>
      </c>
      <c r="F3" s="42">
        <v>1958</v>
      </c>
      <c r="G3" s="42">
        <v>450</v>
      </c>
      <c r="H3" s="42">
        <v>1983</v>
      </c>
      <c r="I3" s="38">
        <f>(SUM(C3/D3+E3/F3+G3/H3)*1000)/3</f>
        <v>231.57485914408008</v>
      </c>
      <c r="K3" s="18">
        <v>230.82039234200056</v>
      </c>
      <c r="L3" s="21">
        <f t="shared" ref="L3:L27" si="0">I3-K3</f>
        <v>0.75446680207951999</v>
      </c>
      <c r="M3" s="22">
        <f t="shared" ref="M3:M22" si="1">(I3-K3)/K3</f>
        <v>3.2686314862581389E-3</v>
      </c>
    </row>
    <row r="4" spans="1:13" ht="21" customHeight="1" thickBot="1" x14ac:dyDescent="0.45">
      <c r="A4" s="36" t="s">
        <v>42</v>
      </c>
      <c r="B4" s="41" t="s">
        <v>70</v>
      </c>
      <c r="C4" s="42">
        <v>500</v>
      </c>
      <c r="D4" s="43">
        <v>1097</v>
      </c>
      <c r="E4" s="42">
        <f t="shared" ref="E4:E13" si="2">C4</f>
        <v>500</v>
      </c>
      <c r="F4" s="42">
        <v>1088</v>
      </c>
      <c r="G4" s="42">
        <f t="shared" ref="G4:G13" si="3">C4</f>
        <v>500</v>
      </c>
      <c r="H4" s="42">
        <v>1103</v>
      </c>
      <c r="I4" s="38">
        <f t="shared" ref="I4:I13" si="4">(SUM(C4/D4+E4/F4+G4/H4)*1000)/3</f>
        <v>456.21883150127468</v>
      </c>
      <c r="K4" s="23">
        <v>456.54727873113598</v>
      </c>
      <c r="L4" s="25">
        <f t="shared" si="0"/>
        <v>-0.32844722986129682</v>
      </c>
      <c r="M4" s="26">
        <f t="shared" si="1"/>
        <v>-7.1941558993438178E-4</v>
      </c>
    </row>
    <row r="5" spans="1:13" s="19" customFormat="1" ht="21" customHeight="1" thickBot="1" x14ac:dyDescent="0.45">
      <c r="A5" s="36" t="s">
        <v>11</v>
      </c>
      <c r="B5" s="41" t="s">
        <v>70</v>
      </c>
      <c r="C5" s="42">
        <v>500</v>
      </c>
      <c r="D5" s="43">
        <v>1013</v>
      </c>
      <c r="E5" s="42">
        <v>500</v>
      </c>
      <c r="F5" s="42">
        <v>998</v>
      </c>
      <c r="G5" s="42">
        <v>500</v>
      </c>
      <c r="H5" s="42">
        <v>1039</v>
      </c>
      <c r="I5" s="38">
        <f t="shared" si="4"/>
        <v>491.93912446899481</v>
      </c>
      <c r="K5" s="23">
        <v>491.19426236496275</v>
      </c>
      <c r="L5" s="21">
        <f t="shared" si="0"/>
        <v>0.74486210403205177</v>
      </c>
      <c r="M5" s="22">
        <f t="shared" si="1"/>
        <v>1.5164307914464421E-3</v>
      </c>
    </row>
    <row r="6" spans="1:13" s="19" customFormat="1" ht="21" customHeight="1" thickBot="1" x14ac:dyDescent="0.45">
      <c r="A6" s="36" t="s">
        <v>12</v>
      </c>
      <c r="B6" s="41" t="s">
        <v>70</v>
      </c>
      <c r="C6" s="42">
        <v>500</v>
      </c>
      <c r="D6" s="43">
        <v>990</v>
      </c>
      <c r="E6" s="42">
        <v>500</v>
      </c>
      <c r="F6" s="42">
        <v>1024</v>
      </c>
      <c r="G6" s="42">
        <v>500</v>
      </c>
      <c r="H6" s="42">
        <v>1009</v>
      </c>
      <c r="I6" s="38">
        <f t="shared" si="4"/>
        <v>496.29063126724799</v>
      </c>
      <c r="K6" s="23">
        <v>492.85641342571057</v>
      </c>
      <c r="L6" s="21">
        <f t="shared" si="0"/>
        <v>3.4342178415374178</v>
      </c>
      <c r="M6" s="22">
        <f t="shared" si="1"/>
        <v>6.9679885418698437E-3</v>
      </c>
    </row>
    <row r="7" spans="1:13" s="19" customFormat="1" ht="21" customHeight="1" thickBot="1" x14ac:dyDescent="0.45">
      <c r="A7" s="36" t="s">
        <v>13</v>
      </c>
      <c r="B7" s="41" t="s">
        <v>70</v>
      </c>
      <c r="C7" s="42">
        <v>400</v>
      </c>
      <c r="D7" s="43">
        <v>1088</v>
      </c>
      <c r="E7" s="42">
        <v>400</v>
      </c>
      <c r="F7" s="42">
        <v>1047</v>
      </c>
      <c r="G7" s="42">
        <v>400</v>
      </c>
      <c r="H7" s="42">
        <v>1094</v>
      </c>
      <c r="I7" s="38">
        <f t="shared" si="4"/>
        <v>371.77390228531698</v>
      </c>
      <c r="K7" s="18">
        <v>373.47476033384186</v>
      </c>
      <c r="L7" s="21">
        <f t="shared" si="0"/>
        <v>-1.7008580485248785</v>
      </c>
      <c r="M7" s="22">
        <f t="shared" si="1"/>
        <v>-4.5541445612134928E-3</v>
      </c>
    </row>
    <row r="8" spans="1:13" ht="21" customHeight="1" thickBot="1" x14ac:dyDescent="0.45">
      <c r="A8" s="37" t="s">
        <v>64</v>
      </c>
      <c r="B8" s="41" t="s">
        <v>70</v>
      </c>
      <c r="C8" s="73">
        <v>500</v>
      </c>
      <c r="D8" s="73">
        <v>997</v>
      </c>
      <c r="E8" s="73">
        <f t="shared" si="2"/>
        <v>500</v>
      </c>
      <c r="F8" s="73">
        <v>985</v>
      </c>
      <c r="G8" s="73">
        <f t="shared" si="3"/>
        <v>500</v>
      </c>
      <c r="H8" s="73">
        <v>998</v>
      </c>
      <c r="I8" s="38">
        <f t="shared" si="4"/>
        <v>503.37357691553575</v>
      </c>
      <c r="K8" s="23">
        <v>504.75168965302413</v>
      </c>
      <c r="L8" s="25">
        <f t="shared" si="0"/>
        <v>-1.3781127374883795</v>
      </c>
      <c r="M8" s="26">
        <f t="shared" si="1"/>
        <v>-2.7302786018125473E-3</v>
      </c>
    </row>
    <row r="9" spans="1:13" s="19" customFormat="1" ht="21" customHeight="1" thickBot="1" x14ac:dyDescent="0.45">
      <c r="A9" s="36" t="s">
        <v>43</v>
      </c>
      <c r="B9" s="41" t="s">
        <v>70</v>
      </c>
      <c r="C9" s="42">
        <v>700</v>
      </c>
      <c r="D9" s="43">
        <v>1183</v>
      </c>
      <c r="E9" s="42">
        <v>700</v>
      </c>
      <c r="F9" s="42">
        <v>1257</v>
      </c>
      <c r="G9" s="42">
        <f t="shared" si="3"/>
        <v>700</v>
      </c>
      <c r="H9" s="42">
        <v>1143</v>
      </c>
      <c r="I9" s="38">
        <f t="shared" si="4"/>
        <v>587.00696240106072</v>
      </c>
      <c r="K9" s="18">
        <v>586.8079139395611</v>
      </c>
      <c r="L9" s="21">
        <f t="shared" si="0"/>
        <v>0.19904846149961486</v>
      </c>
      <c r="M9" s="22">
        <f t="shared" si="1"/>
        <v>3.3920548235843334E-4</v>
      </c>
    </row>
    <row r="10" spans="1:13" s="19" customFormat="1" ht="23.25" thickBot="1" x14ac:dyDescent="0.45">
      <c r="A10" s="37" t="s">
        <v>44</v>
      </c>
      <c r="B10" s="41" t="s">
        <v>70</v>
      </c>
      <c r="C10" s="43">
        <v>1500</v>
      </c>
      <c r="D10" s="43">
        <v>4803</v>
      </c>
      <c r="E10" s="42">
        <f t="shared" si="2"/>
        <v>1500</v>
      </c>
      <c r="F10" s="42">
        <v>4617</v>
      </c>
      <c r="G10" s="42">
        <f t="shared" si="3"/>
        <v>1500</v>
      </c>
      <c r="H10" s="42">
        <v>4751</v>
      </c>
      <c r="I10" s="38">
        <f t="shared" si="4"/>
        <v>317.63803499188356</v>
      </c>
      <c r="K10" s="18">
        <v>327.40360032597562</v>
      </c>
      <c r="L10" s="21">
        <f t="shared" si="0"/>
        <v>-9.7655653340920594</v>
      </c>
      <c r="M10" s="22">
        <f t="shared" si="1"/>
        <v>-2.9827299774251373E-2</v>
      </c>
    </row>
    <row r="11" spans="1:13" s="19" customFormat="1" ht="23.25" thickBot="1" x14ac:dyDescent="0.45">
      <c r="A11" s="36" t="s">
        <v>45</v>
      </c>
      <c r="B11" s="41" t="s">
        <v>70</v>
      </c>
      <c r="C11" s="42">
        <v>100</v>
      </c>
      <c r="D11" s="43">
        <v>581</v>
      </c>
      <c r="E11" s="42">
        <f t="shared" si="2"/>
        <v>100</v>
      </c>
      <c r="F11" s="42">
        <v>559</v>
      </c>
      <c r="G11" s="42">
        <f t="shared" si="3"/>
        <v>100</v>
      </c>
      <c r="H11" s="42">
        <v>494</v>
      </c>
      <c r="I11" s="38">
        <f t="shared" si="4"/>
        <v>184.47902198326173</v>
      </c>
      <c r="K11" s="18">
        <v>173.19092376593144</v>
      </c>
      <c r="L11" s="21">
        <f t="shared" si="0"/>
        <v>11.288098217330287</v>
      </c>
      <c r="M11" s="22">
        <f t="shared" si="1"/>
        <v>6.5177192729719585E-2</v>
      </c>
    </row>
    <row r="12" spans="1:13" s="19" customFormat="1" ht="23.25" thickBot="1" x14ac:dyDescent="0.45">
      <c r="A12" s="37" t="s">
        <v>17</v>
      </c>
      <c r="B12" s="41" t="s">
        <v>70</v>
      </c>
      <c r="C12" s="43">
        <v>100</v>
      </c>
      <c r="D12" s="43">
        <v>116</v>
      </c>
      <c r="E12" s="42">
        <f t="shared" si="2"/>
        <v>100</v>
      </c>
      <c r="F12" s="43">
        <v>123</v>
      </c>
      <c r="G12" s="42">
        <f t="shared" si="3"/>
        <v>100</v>
      </c>
      <c r="H12" s="43">
        <v>129</v>
      </c>
      <c r="I12" s="38">
        <f t="shared" si="4"/>
        <v>816.75696468271815</v>
      </c>
      <c r="K12" s="18">
        <v>786.6844062205347</v>
      </c>
      <c r="L12" s="21">
        <f t="shared" si="0"/>
        <v>30.072558462183451</v>
      </c>
      <c r="M12" s="22">
        <f t="shared" si="1"/>
        <v>3.8226966524811321E-2</v>
      </c>
    </row>
    <row r="13" spans="1:13" ht="21" customHeight="1" thickBot="1" x14ac:dyDescent="0.45">
      <c r="A13" s="36" t="s">
        <v>46</v>
      </c>
      <c r="B13" s="41" t="s">
        <v>70</v>
      </c>
      <c r="C13" s="42">
        <v>100</v>
      </c>
      <c r="D13" s="43">
        <v>213</v>
      </c>
      <c r="E13" s="42">
        <f t="shared" si="2"/>
        <v>100</v>
      </c>
      <c r="F13" s="42">
        <v>222</v>
      </c>
      <c r="G13" s="42">
        <f t="shared" si="3"/>
        <v>100</v>
      </c>
      <c r="H13" s="42">
        <v>214</v>
      </c>
      <c r="I13" s="38">
        <f t="shared" si="4"/>
        <v>462.40791271724538</v>
      </c>
      <c r="K13" s="23">
        <v>456.2026254646546</v>
      </c>
      <c r="L13" s="25">
        <f t="shared" si="0"/>
        <v>6.2052872525907787</v>
      </c>
      <c r="M13" s="26">
        <f t="shared" si="1"/>
        <v>1.3602041957278363E-2</v>
      </c>
    </row>
    <row r="14" spans="1:13" ht="21" customHeight="1" thickBot="1" x14ac:dyDescent="0.45">
      <c r="A14" s="36" t="s">
        <v>19</v>
      </c>
      <c r="B14" s="41" t="s">
        <v>71</v>
      </c>
      <c r="C14" s="42">
        <v>850</v>
      </c>
      <c r="D14" s="44"/>
      <c r="E14" s="42">
        <v>850</v>
      </c>
      <c r="F14" s="44"/>
      <c r="G14" s="42">
        <v>850</v>
      </c>
      <c r="H14" s="45"/>
      <c r="I14" s="38">
        <f>(+C14+E14+G14)/3</f>
        <v>850</v>
      </c>
      <c r="K14" s="23">
        <v>850</v>
      </c>
      <c r="L14" s="25">
        <f t="shared" si="0"/>
        <v>0</v>
      </c>
      <c r="M14" s="26">
        <f t="shared" si="1"/>
        <v>0</v>
      </c>
    </row>
    <row r="15" spans="1:13" ht="21" customHeight="1" thickBot="1" x14ac:dyDescent="0.45">
      <c r="A15" s="36" t="s">
        <v>20</v>
      </c>
      <c r="B15" s="41" t="s">
        <v>71</v>
      </c>
      <c r="C15" s="43">
        <v>600</v>
      </c>
      <c r="D15" s="44"/>
      <c r="E15" s="42">
        <v>600</v>
      </c>
      <c r="F15" s="44"/>
      <c r="G15" s="42">
        <v>600</v>
      </c>
      <c r="H15" s="45"/>
      <c r="I15" s="38">
        <f t="shared" ref="I15:I31" si="5">(+C15+E15+G15)/3</f>
        <v>600</v>
      </c>
      <c r="K15" s="23">
        <v>600</v>
      </c>
      <c r="L15" s="25">
        <f t="shared" si="0"/>
        <v>0</v>
      </c>
      <c r="M15" s="26">
        <f t="shared" si="1"/>
        <v>0</v>
      </c>
    </row>
    <row r="16" spans="1:13" ht="21" customHeight="1" thickBot="1" x14ac:dyDescent="0.45">
      <c r="A16" s="36" t="s">
        <v>21</v>
      </c>
      <c r="B16" s="41" t="s">
        <v>71</v>
      </c>
      <c r="C16" s="43">
        <v>600</v>
      </c>
      <c r="D16" s="44"/>
      <c r="E16" s="42">
        <v>575</v>
      </c>
      <c r="F16" s="44"/>
      <c r="G16" s="42">
        <v>625</v>
      </c>
      <c r="H16" s="45"/>
      <c r="I16" s="38">
        <f t="shared" si="5"/>
        <v>600</v>
      </c>
      <c r="K16" s="18">
        <v>633.33333333333337</v>
      </c>
      <c r="L16" s="25">
        <f t="shared" si="0"/>
        <v>-33.333333333333371</v>
      </c>
      <c r="M16" s="26">
        <f t="shared" si="1"/>
        <v>-5.2631578947368481E-2</v>
      </c>
    </row>
    <row r="17" spans="1:13" s="19" customFormat="1" ht="21" customHeight="1" thickBot="1" x14ac:dyDescent="0.45">
      <c r="A17" s="37" t="s">
        <v>22</v>
      </c>
      <c r="B17" s="41" t="s">
        <v>71</v>
      </c>
      <c r="C17" s="43">
        <v>425</v>
      </c>
      <c r="D17" s="46"/>
      <c r="E17" s="42">
        <v>425</v>
      </c>
      <c r="F17" s="46"/>
      <c r="G17" s="42">
        <v>425</v>
      </c>
      <c r="H17" s="47"/>
      <c r="I17" s="38">
        <f t="shared" si="5"/>
        <v>425</v>
      </c>
      <c r="K17" s="18">
        <v>450</v>
      </c>
      <c r="L17" s="21">
        <f t="shared" si="0"/>
        <v>-25</v>
      </c>
      <c r="M17" s="22">
        <f t="shared" si="1"/>
        <v>-5.5555555555555552E-2</v>
      </c>
    </row>
    <row r="18" spans="1:13" s="19" customFormat="1" ht="21" customHeight="1" thickBot="1" x14ac:dyDescent="0.45">
      <c r="A18" s="36" t="s">
        <v>47</v>
      </c>
      <c r="B18" s="41" t="s">
        <v>72</v>
      </c>
      <c r="C18" s="43">
        <v>3300</v>
      </c>
      <c r="D18" s="44"/>
      <c r="E18" s="42">
        <f t="shared" ref="E18:E31" si="6">C18</f>
        <v>3300</v>
      </c>
      <c r="F18" s="44"/>
      <c r="G18" s="42">
        <f t="shared" ref="G18:G31" si="7">C18</f>
        <v>3300</v>
      </c>
      <c r="H18" s="45"/>
      <c r="I18" s="38">
        <f t="shared" si="5"/>
        <v>3300</v>
      </c>
      <c r="K18" s="18">
        <v>3300</v>
      </c>
      <c r="L18" s="21">
        <f t="shared" si="0"/>
        <v>0</v>
      </c>
      <c r="M18" s="22">
        <f t="shared" si="1"/>
        <v>0</v>
      </c>
    </row>
    <row r="19" spans="1:13" ht="21" customHeight="1" thickBot="1" x14ac:dyDescent="0.45">
      <c r="A19" s="36" t="s">
        <v>24</v>
      </c>
      <c r="B19" s="41" t="s">
        <v>72</v>
      </c>
      <c r="C19" s="43">
        <v>6850</v>
      </c>
      <c r="D19" s="44"/>
      <c r="E19" s="42">
        <f t="shared" si="6"/>
        <v>6850</v>
      </c>
      <c r="F19" s="44"/>
      <c r="G19" s="42">
        <f t="shared" si="7"/>
        <v>6850</v>
      </c>
      <c r="H19" s="45"/>
      <c r="I19" s="38">
        <f t="shared" si="5"/>
        <v>6850</v>
      </c>
      <c r="K19" s="23">
        <v>6850</v>
      </c>
      <c r="L19" s="25">
        <f t="shared" si="0"/>
        <v>0</v>
      </c>
      <c r="M19" s="26">
        <f t="shared" si="1"/>
        <v>0</v>
      </c>
    </row>
    <row r="20" spans="1:13" ht="21" customHeight="1" thickBot="1" x14ac:dyDescent="0.45">
      <c r="A20" s="36" t="s">
        <v>48</v>
      </c>
      <c r="B20" s="41" t="s">
        <v>73</v>
      </c>
      <c r="C20" s="43">
        <v>1200</v>
      </c>
      <c r="D20" s="44"/>
      <c r="E20" s="42">
        <v>1300</v>
      </c>
      <c r="F20" s="44"/>
      <c r="G20" s="42">
        <v>1200</v>
      </c>
      <c r="H20" s="45"/>
      <c r="I20" s="38">
        <f t="shared" si="5"/>
        <v>1233.3333333333333</v>
      </c>
      <c r="K20" s="23">
        <v>1200</v>
      </c>
      <c r="L20" s="25">
        <f t="shared" si="0"/>
        <v>33.333333333333258</v>
      </c>
      <c r="M20" s="26">
        <f t="shared" si="1"/>
        <v>2.7777777777777714E-2</v>
      </c>
    </row>
    <row r="21" spans="1:13" ht="21" customHeight="1" thickBot="1" x14ac:dyDescent="0.45">
      <c r="A21" s="36" t="s">
        <v>25</v>
      </c>
      <c r="B21" s="41" t="s">
        <v>73</v>
      </c>
      <c r="C21" s="42">
        <v>2500</v>
      </c>
      <c r="D21" s="44"/>
      <c r="E21" s="42">
        <f t="shared" si="6"/>
        <v>2500</v>
      </c>
      <c r="F21" s="44"/>
      <c r="G21" s="42">
        <f t="shared" si="7"/>
        <v>2500</v>
      </c>
      <c r="H21" s="45"/>
      <c r="I21" s="38">
        <f t="shared" si="5"/>
        <v>2500</v>
      </c>
      <c r="K21" s="23">
        <v>2500</v>
      </c>
      <c r="L21" s="25">
        <f t="shared" si="0"/>
        <v>0</v>
      </c>
      <c r="M21" s="26">
        <f t="shared" si="1"/>
        <v>0</v>
      </c>
    </row>
    <row r="22" spans="1:13" ht="21" customHeight="1" thickBot="1" x14ac:dyDescent="0.45">
      <c r="A22" s="36" t="s">
        <v>26</v>
      </c>
      <c r="B22" s="41" t="s">
        <v>73</v>
      </c>
      <c r="C22" s="42">
        <v>2500</v>
      </c>
      <c r="D22" s="44"/>
      <c r="E22" s="42">
        <f t="shared" si="6"/>
        <v>2500</v>
      </c>
      <c r="F22" s="44"/>
      <c r="G22" s="42">
        <f t="shared" si="7"/>
        <v>2500</v>
      </c>
      <c r="H22" s="45"/>
      <c r="I22" s="38">
        <f t="shared" si="5"/>
        <v>2500</v>
      </c>
      <c r="K22" s="23">
        <v>2500</v>
      </c>
      <c r="L22" s="25">
        <f t="shared" si="0"/>
        <v>0</v>
      </c>
      <c r="M22" s="26">
        <f t="shared" si="1"/>
        <v>0</v>
      </c>
    </row>
    <row r="23" spans="1:13" ht="21" customHeight="1" thickBot="1" x14ac:dyDescent="0.45">
      <c r="A23" s="36" t="s">
        <v>65</v>
      </c>
      <c r="B23" s="41" t="s">
        <v>72</v>
      </c>
      <c r="C23" s="42">
        <v>5000</v>
      </c>
      <c r="D23" s="44"/>
      <c r="E23" s="42">
        <v>5100</v>
      </c>
      <c r="F23" s="44"/>
      <c r="G23" s="42">
        <v>5000</v>
      </c>
      <c r="H23" s="45"/>
      <c r="I23" s="38">
        <v>5200</v>
      </c>
      <c r="K23" s="23">
        <v>5200</v>
      </c>
      <c r="L23" s="25">
        <f t="shared" si="0"/>
        <v>0</v>
      </c>
      <c r="M23" s="26">
        <f t="shared" ref="M23:M27" si="8">(I23-K23)/K23</f>
        <v>0</v>
      </c>
    </row>
    <row r="24" spans="1:13" ht="21" customHeight="1" thickBot="1" x14ac:dyDescent="0.45">
      <c r="A24" s="36" t="s">
        <v>66</v>
      </c>
      <c r="B24" s="41" t="s">
        <v>73</v>
      </c>
      <c r="C24" s="42">
        <v>975</v>
      </c>
      <c r="D24" s="44"/>
      <c r="E24" s="42">
        <v>975</v>
      </c>
      <c r="F24" s="44"/>
      <c r="G24" s="42">
        <v>975</v>
      </c>
      <c r="H24" s="45"/>
      <c r="I24" s="38">
        <f t="shared" si="5"/>
        <v>975</v>
      </c>
      <c r="K24" s="23">
        <v>966.66666666666663</v>
      </c>
      <c r="L24" s="25">
        <f t="shared" si="0"/>
        <v>8.3333333333333712</v>
      </c>
      <c r="M24" s="26">
        <f t="shared" si="8"/>
        <v>8.6206896551724536E-3</v>
      </c>
    </row>
    <row r="25" spans="1:13" ht="21" customHeight="1" thickBot="1" x14ac:dyDescent="0.45">
      <c r="A25" s="37" t="s">
        <v>67</v>
      </c>
      <c r="B25" s="41" t="s">
        <v>73</v>
      </c>
      <c r="C25" s="73">
        <v>950</v>
      </c>
      <c r="D25" s="50"/>
      <c r="E25" s="73">
        <v>950</v>
      </c>
      <c r="F25" s="50"/>
      <c r="G25" s="73">
        <v>950</v>
      </c>
      <c r="H25" s="51"/>
      <c r="I25" s="38">
        <f t="shared" si="5"/>
        <v>950</v>
      </c>
      <c r="K25" s="23">
        <v>950</v>
      </c>
      <c r="L25" s="25">
        <f t="shared" si="0"/>
        <v>0</v>
      </c>
      <c r="M25" s="26">
        <f t="shared" si="8"/>
        <v>0</v>
      </c>
    </row>
    <row r="26" spans="1:13" ht="21" customHeight="1" thickBot="1" x14ac:dyDescent="0.45">
      <c r="A26" s="36" t="s">
        <v>27</v>
      </c>
      <c r="B26" s="41" t="s">
        <v>73</v>
      </c>
      <c r="C26" s="42">
        <v>500</v>
      </c>
      <c r="D26" s="44"/>
      <c r="E26" s="42">
        <f t="shared" si="6"/>
        <v>500</v>
      </c>
      <c r="F26" s="44"/>
      <c r="G26" s="42">
        <f t="shared" si="7"/>
        <v>500</v>
      </c>
      <c r="H26" s="45"/>
      <c r="I26" s="38">
        <f t="shared" si="5"/>
        <v>500</v>
      </c>
      <c r="K26" s="23">
        <v>500</v>
      </c>
      <c r="L26" s="25">
        <f t="shared" si="0"/>
        <v>0</v>
      </c>
      <c r="M26" s="26">
        <f t="shared" si="8"/>
        <v>0</v>
      </c>
    </row>
    <row r="27" spans="1:13" ht="21" customHeight="1" thickBot="1" x14ac:dyDescent="0.45">
      <c r="A27" s="36" t="s">
        <v>68</v>
      </c>
      <c r="B27" s="41" t="s">
        <v>73</v>
      </c>
      <c r="C27" s="73">
        <v>350</v>
      </c>
      <c r="D27" s="50"/>
      <c r="E27" s="73">
        <v>350</v>
      </c>
      <c r="F27" s="50"/>
      <c r="G27" s="73">
        <v>350</v>
      </c>
      <c r="H27" s="51"/>
      <c r="I27" s="38">
        <f t="shared" si="5"/>
        <v>350</v>
      </c>
      <c r="K27" s="23">
        <v>350</v>
      </c>
      <c r="L27" s="25">
        <f t="shared" si="0"/>
        <v>0</v>
      </c>
      <c r="M27" s="26">
        <f t="shared" si="8"/>
        <v>0</v>
      </c>
    </row>
    <row r="28" spans="1:13" ht="23.25" thickBot="1" x14ac:dyDescent="0.45">
      <c r="A28" s="36" t="s">
        <v>28</v>
      </c>
      <c r="B28" s="41" t="s">
        <v>74</v>
      </c>
      <c r="C28" s="42">
        <v>69000</v>
      </c>
      <c r="D28" s="44"/>
      <c r="E28" s="42">
        <v>70000</v>
      </c>
      <c r="F28" s="44"/>
      <c r="G28" s="42">
        <v>70000</v>
      </c>
      <c r="H28" s="45"/>
      <c r="I28" s="38">
        <f t="shared" si="5"/>
        <v>69666.666666666672</v>
      </c>
      <c r="J28" s="33"/>
      <c r="K28" s="23">
        <v>70333.333333333328</v>
      </c>
      <c r="L28" s="25">
        <f>I28-K28</f>
        <v>-666.66666666665697</v>
      </c>
      <c r="M28" s="26">
        <f>(I28-K28)/K28</f>
        <v>-9.4786729857818525E-3</v>
      </c>
    </row>
    <row r="29" spans="1:13" ht="23.25" thickBot="1" x14ac:dyDescent="0.45">
      <c r="A29" s="36" t="s">
        <v>29</v>
      </c>
      <c r="B29" s="41" t="s">
        <v>74</v>
      </c>
      <c r="C29" s="42">
        <v>69000</v>
      </c>
      <c r="D29" s="44"/>
      <c r="E29" s="42">
        <v>69000</v>
      </c>
      <c r="F29" s="44"/>
      <c r="G29" s="42">
        <v>70000</v>
      </c>
      <c r="H29" s="45"/>
      <c r="I29" s="38">
        <f t="shared" si="5"/>
        <v>69333.333333333328</v>
      </c>
      <c r="J29" s="33"/>
      <c r="K29" s="23">
        <v>70333.333333333328</v>
      </c>
      <c r="L29" s="25">
        <f>I29-K29</f>
        <v>-1000</v>
      </c>
      <c r="M29" s="26">
        <f>(I29-K29)/K29</f>
        <v>-1.4218009478672987E-2</v>
      </c>
    </row>
    <row r="30" spans="1:13" ht="23.25" thickBot="1" x14ac:dyDescent="0.45">
      <c r="A30" s="36" t="s">
        <v>30</v>
      </c>
      <c r="B30" s="41" t="s">
        <v>74</v>
      </c>
      <c r="C30" s="42">
        <v>490000</v>
      </c>
      <c r="D30" s="44"/>
      <c r="E30" s="42">
        <f t="shared" si="6"/>
        <v>490000</v>
      </c>
      <c r="F30" s="44"/>
      <c r="G30" s="42">
        <f t="shared" si="7"/>
        <v>490000</v>
      </c>
      <c r="H30" s="45"/>
      <c r="I30" s="38">
        <f t="shared" si="5"/>
        <v>490000</v>
      </c>
      <c r="J30" s="33"/>
      <c r="K30" s="23">
        <v>490000</v>
      </c>
      <c r="L30" s="25">
        <f>I30-K30</f>
        <v>0</v>
      </c>
      <c r="M30" s="26">
        <f>(I30-K30)/K30</f>
        <v>0</v>
      </c>
    </row>
    <row r="31" spans="1:13" ht="23.25" thickBot="1" x14ac:dyDescent="0.45">
      <c r="A31" s="36" t="s">
        <v>31</v>
      </c>
      <c r="B31" s="41" t="s">
        <v>74</v>
      </c>
      <c r="C31" s="42">
        <v>490000</v>
      </c>
      <c r="D31" s="48"/>
      <c r="E31" s="42">
        <f t="shared" si="6"/>
        <v>490000</v>
      </c>
      <c r="F31" s="48"/>
      <c r="G31" s="42">
        <f t="shared" si="7"/>
        <v>490000</v>
      </c>
      <c r="H31" s="49"/>
      <c r="I31" s="38">
        <f t="shared" si="5"/>
        <v>490000</v>
      </c>
      <c r="J31" s="33"/>
      <c r="K31" s="23">
        <v>490000</v>
      </c>
      <c r="L31" s="25">
        <f>I31-K31</f>
        <v>0</v>
      </c>
      <c r="M31" s="26">
        <f>(I31-K31)/K31</f>
        <v>0</v>
      </c>
    </row>
  </sheetData>
  <mergeCells count="3">
    <mergeCell ref="K1:K2"/>
    <mergeCell ref="L1:L2"/>
    <mergeCell ref="M1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4</vt:i4>
      </vt:variant>
    </vt:vector>
  </HeadingPairs>
  <TitlesOfParts>
    <vt:vector size="12" baseType="lpstr">
      <vt:lpstr>Semaine Précédente</vt:lpstr>
      <vt:lpstr>Semaine en cours</vt:lpstr>
      <vt:lpstr>MARCHE DANTOKPA</vt:lpstr>
      <vt:lpstr>MARCHE OUANDO</vt:lpstr>
      <vt:lpstr>MARCHE ARZEKE</vt:lpstr>
      <vt:lpstr>MARCHE ST KOUAGOU</vt:lpstr>
      <vt:lpstr>MARCHE BOHICON</vt:lpstr>
      <vt:lpstr>MARCHE LOKOSSA</vt:lpstr>
      <vt:lpstr>'Semaine en cours'!_GoBack</vt:lpstr>
      <vt:lpstr>'Semaine Précédente'!_GoBack</vt:lpstr>
      <vt:lpstr>'Semaine en cours'!Impression_des_titres</vt:lpstr>
      <vt:lpstr>'Semaine Précédente'!Impression_des_titres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asatcha</dc:creator>
  <cp:lastModifiedBy>asatcha</cp:lastModifiedBy>
  <cp:lastPrinted>2020-07-13T08:52:05Z</cp:lastPrinted>
  <dcterms:created xsi:type="dcterms:W3CDTF">2017-09-28T10:07:02Z</dcterms:created>
  <dcterms:modified xsi:type="dcterms:W3CDTF">2020-10-14T10:11:36Z</dcterms:modified>
</cp:coreProperties>
</file>